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Architektonicko- ..." sheetId="2" r:id="rId2"/>
    <sheet name="SO 02 - Hromosvod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'SO 01 - Architektonicko- ...'!$C$90:$K$311</definedName>
    <definedName name="_xlnm.Print_Area" localSheetId="1">'SO 01 - Architektonicko- ...'!$C$4:$J$36,'SO 01 - Architektonicko- ...'!$C$42:$J$72,'SO 01 - Architektonicko- ...'!$C$78:$K$311</definedName>
    <definedName name="_xlnm.Print_Titles" localSheetId="1">'SO 01 - Architektonicko- ...'!$90:$90</definedName>
    <definedName name="_xlnm._FilterDatabase" localSheetId="2" hidden="1">'SO 02 - Hromosvod'!$C$77:$K$81</definedName>
    <definedName name="_xlnm.Print_Area" localSheetId="2">'SO 02 - Hromosvod'!$C$4:$J$36,'SO 02 - Hromosvod'!$C$42:$J$59,'SO 02 - Hromosvod'!$C$65:$K$81</definedName>
    <definedName name="_xlnm.Print_Titles" localSheetId="2">'SO 02 - Hromosvod'!$77:$77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81"/>
  <c r="F34"/>
  <c i="1" r="BD53"/>
  <c i="3" r="BH81"/>
  <c r="F33"/>
  <c i="1" r="BC53"/>
  <c i="3" r="BG81"/>
  <c r="F32"/>
  <c i="1" r="BB53"/>
  <c i="3" r="BE81"/>
  <c r="J30"/>
  <c i="1" r="AV53"/>
  <c i="3" r="F30"/>
  <c i="1" r="AZ53"/>
  <c i="3" r="T81"/>
  <c r="T80"/>
  <c r="T79"/>
  <c r="T78"/>
  <c r="R81"/>
  <c r="R80"/>
  <c r="R79"/>
  <c r="R78"/>
  <c r="P81"/>
  <c r="P80"/>
  <c r="P79"/>
  <c r="P78"/>
  <c i="1" r="AU53"/>
  <c i="3" r="BK81"/>
  <c r="BK80"/>
  <c r="J80"/>
  <c r="BK79"/>
  <c r="J79"/>
  <c r="BK78"/>
  <c r="J78"/>
  <c r="J56"/>
  <c r="J27"/>
  <c i="1" r="AG53"/>
  <c i="3" r="J81"/>
  <c r="BF81"/>
  <c r="J31"/>
  <c i="1" r="AW53"/>
  <c i="3" r="F31"/>
  <c i="1" r="BA53"/>
  <c i="3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2"/>
  <c r="AX52"/>
  <c i="2" r="BI311"/>
  <c r="BH311"/>
  <c r="BG311"/>
  <c r="BE311"/>
  <c r="T311"/>
  <c r="R311"/>
  <c r="P311"/>
  <c r="BK311"/>
  <c r="J311"/>
  <c r="BF311"/>
  <c r="BI310"/>
  <c r="BH310"/>
  <c r="BG310"/>
  <c r="BE310"/>
  <c r="T310"/>
  <c r="T309"/>
  <c r="R310"/>
  <c r="R309"/>
  <c r="P310"/>
  <c r="P309"/>
  <c r="BK310"/>
  <c r="BK309"/>
  <c r="J309"/>
  <c r="J310"/>
  <c r="BF310"/>
  <c r="J71"/>
  <c r="BI308"/>
  <c r="BH308"/>
  <c r="BG308"/>
  <c r="BE308"/>
  <c r="T308"/>
  <c r="R308"/>
  <c r="P308"/>
  <c r="BK308"/>
  <c r="J308"/>
  <c r="BF308"/>
  <c r="BI307"/>
  <c r="BH307"/>
  <c r="BG307"/>
  <c r="BE307"/>
  <c r="T307"/>
  <c r="T306"/>
  <c r="R307"/>
  <c r="R306"/>
  <c r="P307"/>
  <c r="P306"/>
  <c r="BK307"/>
  <c r="BK306"/>
  <c r="J306"/>
  <c r="J307"/>
  <c r="BF307"/>
  <c r="J70"/>
  <c r="BI305"/>
  <c r="BH305"/>
  <c r="BG305"/>
  <c r="BE305"/>
  <c r="T305"/>
  <c r="R305"/>
  <c r="P305"/>
  <c r="BK305"/>
  <c r="J305"/>
  <c r="BF305"/>
  <c r="BI300"/>
  <c r="BH300"/>
  <c r="BG300"/>
  <c r="BE300"/>
  <c r="T300"/>
  <c r="T299"/>
  <c r="R300"/>
  <c r="R299"/>
  <c r="P300"/>
  <c r="P299"/>
  <c r="BK300"/>
  <c r="BK299"/>
  <c r="J299"/>
  <c r="J300"/>
  <c r="BF300"/>
  <c r="J69"/>
  <c r="BI298"/>
  <c r="BH298"/>
  <c r="BG298"/>
  <c r="BE298"/>
  <c r="T298"/>
  <c r="R298"/>
  <c r="P298"/>
  <c r="BK298"/>
  <c r="J298"/>
  <c r="BF298"/>
  <c r="BI294"/>
  <c r="BH294"/>
  <c r="BG294"/>
  <c r="BE294"/>
  <c r="T294"/>
  <c r="R294"/>
  <c r="P294"/>
  <c r="BK294"/>
  <c r="J294"/>
  <c r="BF294"/>
  <c r="BI289"/>
  <c r="BH289"/>
  <c r="BG289"/>
  <c r="BE289"/>
  <c r="T289"/>
  <c r="R289"/>
  <c r="P289"/>
  <c r="BK289"/>
  <c r="J289"/>
  <c r="BF289"/>
  <c r="BI285"/>
  <c r="BH285"/>
  <c r="BG285"/>
  <c r="BE285"/>
  <c r="T285"/>
  <c r="R285"/>
  <c r="P285"/>
  <c r="BK285"/>
  <c r="J285"/>
  <c r="BF285"/>
  <c r="BI280"/>
  <c r="BH280"/>
  <c r="BG280"/>
  <c r="BE280"/>
  <c r="T280"/>
  <c r="R280"/>
  <c r="P280"/>
  <c r="BK280"/>
  <c r="J280"/>
  <c r="BF280"/>
  <c r="BI273"/>
  <c r="BH273"/>
  <c r="BG273"/>
  <c r="BE273"/>
  <c r="T273"/>
  <c r="R273"/>
  <c r="P273"/>
  <c r="BK273"/>
  <c r="J273"/>
  <c r="BF273"/>
  <c r="BI266"/>
  <c r="BH266"/>
  <c r="BG266"/>
  <c r="BE266"/>
  <c r="T266"/>
  <c r="R266"/>
  <c r="P266"/>
  <c r="BK266"/>
  <c r="J266"/>
  <c r="BF266"/>
  <c r="BI261"/>
  <c r="BH261"/>
  <c r="BG261"/>
  <c r="BE261"/>
  <c r="T261"/>
  <c r="T260"/>
  <c r="R261"/>
  <c r="R260"/>
  <c r="P261"/>
  <c r="P260"/>
  <c r="BK261"/>
  <c r="BK260"/>
  <c r="J260"/>
  <c r="J261"/>
  <c r="BF261"/>
  <c r="J68"/>
  <c r="BI259"/>
  <c r="BH259"/>
  <c r="BG259"/>
  <c r="BE259"/>
  <c r="T259"/>
  <c r="R259"/>
  <c r="P259"/>
  <c r="BK259"/>
  <c r="J259"/>
  <c r="BF259"/>
  <c r="BI253"/>
  <c r="BH253"/>
  <c r="BG253"/>
  <c r="BE253"/>
  <c r="T253"/>
  <c r="R253"/>
  <c r="P253"/>
  <c r="BK253"/>
  <c r="J253"/>
  <c r="BF253"/>
  <c r="BI246"/>
  <c r="BH246"/>
  <c r="BG246"/>
  <c r="BE246"/>
  <c r="T246"/>
  <c r="R246"/>
  <c r="P246"/>
  <c r="BK246"/>
  <c r="J246"/>
  <c r="BF246"/>
  <c r="BI239"/>
  <c r="BH239"/>
  <c r="BG239"/>
  <c r="BE239"/>
  <c r="T239"/>
  <c r="R239"/>
  <c r="P239"/>
  <c r="BK239"/>
  <c r="J239"/>
  <c r="BF239"/>
  <c r="BI232"/>
  <c r="BH232"/>
  <c r="BG232"/>
  <c r="BE232"/>
  <c r="T232"/>
  <c r="T231"/>
  <c r="R232"/>
  <c r="R231"/>
  <c r="P232"/>
  <c r="P231"/>
  <c r="BK232"/>
  <c r="BK231"/>
  <c r="J231"/>
  <c r="J232"/>
  <c r="BF232"/>
  <c r="J67"/>
  <c r="BI230"/>
  <c r="BH230"/>
  <c r="BG230"/>
  <c r="BE230"/>
  <c r="T230"/>
  <c r="R230"/>
  <c r="P230"/>
  <c r="BK230"/>
  <c r="J230"/>
  <c r="BF230"/>
  <c r="BI226"/>
  <c r="BH226"/>
  <c r="BG226"/>
  <c r="BE226"/>
  <c r="T226"/>
  <c r="R226"/>
  <c r="P226"/>
  <c r="BK226"/>
  <c r="J226"/>
  <c r="BF226"/>
  <c r="BI222"/>
  <c r="BH222"/>
  <c r="BG222"/>
  <c r="BE222"/>
  <c r="T222"/>
  <c r="T221"/>
  <c r="R222"/>
  <c r="R221"/>
  <c r="P222"/>
  <c r="P221"/>
  <c r="BK222"/>
  <c r="BK221"/>
  <c r="J221"/>
  <c r="J222"/>
  <c r="BF222"/>
  <c r="J66"/>
  <c r="BI220"/>
  <c r="BH220"/>
  <c r="BG220"/>
  <c r="BE220"/>
  <c r="T220"/>
  <c r="R220"/>
  <c r="P220"/>
  <c r="BK220"/>
  <c r="J220"/>
  <c r="BF220"/>
  <c r="BI214"/>
  <c r="BH214"/>
  <c r="BG214"/>
  <c r="BE214"/>
  <c r="T214"/>
  <c r="R214"/>
  <c r="P214"/>
  <c r="BK214"/>
  <c r="J214"/>
  <c r="BF214"/>
  <c r="BI209"/>
  <c r="BH209"/>
  <c r="BG209"/>
  <c r="BE209"/>
  <c r="T209"/>
  <c r="R209"/>
  <c r="P209"/>
  <c r="BK209"/>
  <c r="J209"/>
  <c r="BF209"/>
  <c r="BI204"/>
  <c r="BH204"/>
  <c r="BG204"/>
  <c r="BE204"/>
  <c r="T204"/>
  <c r="R204"/>
  <c r="P204"/>
  <c r="BK204"/>
  <c r="J204"/>
  <c r="BF204"/>
  <c r="BI200"/>
  <c r="BH200"/>
  <c r="BG200"/>
  <c r="BE200"/>
  <c r="T200"/>
  <c r="T199"/>
  <c r="R200"/>
  <c r="R199"/>
  <c r="P200"/>
  <c r="P199"/>
  <c r="BK200"/>
  <c r="BK199"/>
  <c r="J199"/>
  <c r="J200"/>
  <c r="BF200"/>
  <c r="J65"/>
  <c r="BI198"/>
  <c r="BH198"/>
  <c r="BG198"/>
  <c r="BE198"/>
  <c r="T198"/>
  <c r="R198"/>
  <c r="P198"/>
  <c r="BK198"/>
  <c r="J198"/>
  <c r="BF198"/>
  <c r="BI190"/>
  <c r="BH190"/>
  <c r="BG190"/>
  <c r="BE190"/>
  <c r="T190"/>
  <c r="R190"/>
  <c r="P190"/>
  <c r="BK190"/>
  <c r="J190"/>
  <c r="BF190"/>
  <c r="BI183"/>
  <c r="BH183"/>
  <c r="BG183"/>
  <c r="BE183"/>
  <c r="T183"/>
  <c r="R183"/>
  <c r="P183"/>
  <c r="BK183"/>
  <c r="J183"/>
  <c r="BF183"/>
  <c r="BI178"/>
  <c r="BH178"/>
  <c r="BG178"/>
  <c r="BE178"/>
  <c r="T178"/>
  <c r="R178"/>
  <c r="P178"/>
  <c r="BK178"/>
  <c r="J178"/>
  <c r="BF178"/>
  <c r="BI174"/>
  <c r="BH174"/>
  <c r="BG174"/>
  <c r="BE174"/>
  <c r="T174"/>
  <c r="R174"/>
  <c r="P174"/>
  <c r="BK174"/>
  <c r="J174"/>
  <c r="BF174"/>
  <c r="BI165"/>
  <c r="BH165"/>
  <c r="BG165"/>
  <c r="BE165"/>
  <c r="T165"/>
  <c r="R165"/>
  <c r="P165"/>
  <c r="BK165"/>
  <c r="J165"/>
  <c r="BF165"/>
  <c r="BI157"/>
  <c r="BH157"/>
  <c r="BG157"/>
  <c r="BE157"/>
  <c r="T157"/>
  <c r="R157"/>
  <c r="P157"/>
  <c r="BK157"/>
  <c r="J157"/>
  <c r="BF157"/>
  <c r="BI152"/>
  <c r="BH152"/>
  <c r="BG152"/>
  <c r="BE152"/>
  <c r="T152"/>
  <c r="R152"/>
  <c r="P152"/>
  <c r="BK152"/>
  <c r="J152"/>
  <c r="BF152"/>
  <c r="BI147"/>
  <c r="BH147"/>
  <c r="BG147"/>
  <c r="BE147"/>
  <c r="T147"/>
  <c r="T146"/>
  <c r="T145"/>
  <c r="R147"/>
  <c r="R146"/>
  <c r="R145"/>
  <c r="P147"/>
  <c r="P146"/>
  <c r="P145"/>
  <c r="BK147"/>
  <c r="BK146"/>
  <c r="J146"/>
  <c r="BK145"/>
  <c r="J145"/>
  <c r="J147"/>
  <c r="BF147"/>
  <c r="J64"/>
  <c r="J63"/>
  <c r="BI144"/>
  <c r="BH144"/>
  <c r="BG144"/>
  <c r="BE144"/>
  <c r="T144"/>
  <c r="T143"/>
  <c r="R144"/>
  <c r="R143"/>
  <c r="P144"/>
  <c r="P143"/>
  <c r="BK144"/>
  <c r="BK143"/>
  <c r="J143"/>
  <c r="J144"/>
  <c r="BF144"/>
  <c r="J62"/>
  <c r="BI140"/>
  <c r="BH140"/>
  <c r="BG140"/>
  <c r="BE140"/>
  <c r="T140"/>
  <c r="R140"/>
  <c r="P140"/>
  <c r="BK140"/>
  <c r="J140"/>
  <c r="BF140"/>
  <c r="BI136"/>
  <c r="BH136"/>
  <c r="BG136"/>
  <c r="BE136"/>
  <c r="T136"/>
  <c r="R136"/>
  <c r="P136"/>
  <c r="BK136"/>
  <c r="J136"/>
  <c r="BF136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1"/>
  <c r="BH131"/>
  <c r="BG131"/>
  <c r="BE131"/>
  <c r="T131"/>
  <c r="T130"/>
  <c r="R131"/>
  <c r="R130"/>
  <c r="P131"/>
  <c r="P130"/>
  <c r="BK131"/>
  <c r="BK130"/>
  <c r="J130"/>
  <c r="J131"/>
  <c r="BF131"/>
  <c r="J61"/>
  <c r="BI126"/>
  <c r="BH126"/>
  <c r="BG126"/>
  <c r="BE126"/>
  <c r="T126"/>
  <c r="R126"/>
  <c r="P126"/>
  <c r="BK126"/>
  <c r="J126"/>
  <c r="BF126"/>
  <c r="BI122"/>
  <c r="BH122"/>
  <c r="BG122"/>
  <c r="BE122"/>
  <c r="T122"/>
  <c r="R122"/>
  <c r="P122"/>
  <c r="BK122"/>
  <c r="J122"/>
  <c r="BF122"/>
  <c r="BI118"/>
  <c r="BH118"/>
  <c r="BG118"/>
  <c r="BE118"/>
  <c r="T118"/>
  <c r="R118"/>
  <c r="P118"/>
  <c r="BK118"/>
  <c r="J118"/>
  <c r="BF118"/>
  <c r="BI114"/>
  <c r="BH114"/>
  <c r="BG114"/>
  <c r="BE114"/>
  <c r="T114"/>
  <c r="T113"/>
  <c r="R114"/>
  <c r="R113"/>
  <c r="P114"/>
  <c r="P113"/>
  <c r="BK114"/>
  <c r="BK113"/>
  <c r="J113"/>
  <c r="J114"/>
  <c r="BF114"/>
  <c r="J60"/>
  <c r="BI109"/>
  <c r="BH109"/>
  <c r="BG109"/>
  <c r="BE109"/>
  <c r="T109"/>
  <c r="T108"/>
  <c r="R109"/>
  <c r="R108"/>
  <c r="P109"/>
  <c r="P108"/>
  <c r="BK109"/>
  <c r="BK108"/>
  <c r="J108"/>
  <c r="J109"/>
  <c r="BF109"/>
  <c r="J59"/>
  <c r="BI105"/>
  <c r="BH105"/>
  <c r="BG105"/>
  <c r="BE105"/>
  <c r="T105"/>
  <c r="R105"/>
  <c r="P105"/>
  <c r="BK105"/>
  <c r="J105"/>
  <c r="BF105"/>
  <c r="BI101"/>
  <c r="BH101"/>
  <c r="BG101"/>
  <c r="BE101"/>
  <c r="T101"/>
  <c r="R101"/>
  <c r="P101"/>
  <c r="BK101"/>
  <c r="J101"/>
  <c r="BF101"/>
  <c r="BI98"/>
  <c r="BH98"/>
  <c r="BG98"/>
  <c r="BE98"/>
  <c r="T98"/>
  <c r="R98"/>
  <c r="P98"/>
  <c r="BK98"/>
  <c r="J98"/>
  <c r="BF98"/>
  <c r="BI94"/>
  <c r="F34"/>
  <c i="1" r="BD52"/>
  <c i="2" r="BH94"/>
  <c r="F33"/>
  <c i="1" r="BC52"/>
  <c i="2" r="BG94"/>
  <c r="F32"/>
  <c i="1" r="BB52"/>
  <c i="2" r="BE94"/>
  <c r="J30"/>
  <c i="1" r="AV52"/>
  <c i="2" r="F30"/>
  <c i="1" r="AZ52"/>
  <c i="2" r="T94"/>
  <c r="T93"/>
  <c r="T92"/>
  <c r="T91"/>
  <c r="R94"/>
  <c r="R93"/>
  <c r="R92"/>
  <c r="R91"/>
  <c r="P94"/>
  <c r="P93"/>
  <c r="P92"/>
  <c r="P91"/>
  <c i="1" r="AU52"/>
  <c i="2" r="BK94"/>
  <c r="BK93"/>
  <c r="J93"/>
  <c r="BK92"/>
  <c r="J92"/>
  <c r="BK91"/>
  <c r="J91"/>
  <c r="J56"/>
  <c r="J27"/>
  <c i="1" r="AG52"/>
  <c i="2" r="J94"/>
  <c r="BF94"/>
  <c r="J31"/>
  <c i="1" r="AW52"/>
  <c i="2" r="F31"/>
  <c i="1" r="BA52"/>
  <c i="2" r="J58"/>
  <c r="J57"/>
  <c r="J87"/>
  <c r="F87"/>
  <c r="F85"/>
  <c r="E83"/>
  <c r="J51"/>
  <c r="F51"/>
  <c r="F49"/>
  <c r="E47"/>
  <c r="J36"/>
  <c r="J18"/>
  <c r="E18"/>
  <c r="F88"/>
  <c r="F52"/>
  <c r="J17"/>
  <c r="J12"/>
  <c r="J85"/>
  <c r="J49"/>
  <c r="E7"/>
  <c r="E81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<sst xmlns="http://schemas.openxmlformats.org/spreadsheetml/2006/main">
  <si>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</si>
  <si>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</si>
  <si>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</si>
  <si>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</si>
  <si>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</si>
  <si>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</si>
  <si>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</si>
  <si>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{3ff290c2-6928-42b7-9439-4f6d25973b54}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</si>
  <si>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</si>
  <si>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</si>
  <si>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</si>
  <si>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</si>
  <si>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</si>
  <si>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</si>
  <si>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</si>
  <si>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N2782019a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</si>
  <si>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</si>
  <si>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</si>
  <si>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střešního pláště BD Markova 221, Frenštát p. R.</t>
  </si>
  <si>
    <t>KSO:</t>
  </si>
  <si>
    <t/>
  </si>
  <si>
    <t>CC-CZ:</t>
  </si>
  <si>
    <t>Místo:</t>
  </si>
  <si>
    <t xml:space="preserve"> </t>
  </si>
  <si>
    <t>Datum:</t>
  </si>
  <si>
    <t>30. 5. 2019</t>
  </si>
  <si>
    <t>Zadavatel:</t>
  </si>
  <si>
    <t>IČ:</t>
  </si>
  <si>
    <t>00297852</t>
  </si>
  <si>
    <t>Město Frenštát p.R., Náměstí Míru 1, Frenštát p.R.</t>
  </si>
  <si>
    <t>DIČ:</t>
  </si>
  <si>
    <t>Uchazeč:</t>
  </si>
  <si>
    <t>Vyplň údaj</t>
  </si>
  <si>
    <t>Projektant:</t>
  </si>
  <si>
    <t>11174412</t>
  </si>
  <si>
    <t>Architektura &amp; interier, Šimůnek &amp; Partners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</si>
  <si>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</si>
  <si>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</si>
  <si>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</si>
  <si>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</si>
  <si>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</si>
  <si>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</si>
  <si>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</si>
  <si>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</si>
  <si>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</si>
  <si>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</si>
  <si>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</si>
  <si>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</si>
  <si>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</si>
  <si>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</si>
  <si>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</si>
  <si>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</si>
  <si>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</si>
  <si>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</si>
  <si>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</si>
  <si>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</si>
  <si>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</si>
  <si>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</si>
  <si>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</si>
  <si>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</si>
  <si>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</si>
  <si>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</si>
  <si>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</si>
  <si>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</si>
  <si>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</si>
  <si>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</si>
  <si>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</si>
  <si>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</si>
  <si>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</si>
  <si>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</si>
  <si>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</si>
  <si>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</si>
  <si>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</si>
  <si>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</si>
  <si>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</si>
  <si>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</si>
  <si>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</si>
  <si>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</si>
  <si>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</si>
  <si>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Architektonicko- stavební řešení BD Markova 221, Frenštát p.R.</t>
  </si>
  <si>
    <t>STA</t>
  </si>
  <si>
    <t>1</t>
  </si>
  <si>
    <t>{57a5c363-1711-4e35-85d3-436068e32b9c}</t>
  </si>
  <si>
    <t>SO 02</t>
  </si>
  <si>
    <t>Hromosvod</t>
  </si>
  <si>
    <t>{ecc1aab7-87ef-4a38-b24c-9096771142c8}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</si>
  <si>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</si>
  <si>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</si>
  <si>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</si>
  <si>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</si>
  <si>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</si>
  <si>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</si>
  <si>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</si>
  <si>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01 - Architektonicko- stavební řešení BD Markova 221, Frenštát p.R.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</si>
  <si>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</si>
  <si>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</si>
  <si>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</si>
  <si>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</si>
  <si>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</si>
  <si>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</si>
  <si>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</si>
  <si>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</si>
  <si>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</si>
  <si>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</si>
  <si>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</si>
  <si>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</si>
  <si>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</si>
  <si>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</si>
  <si>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</si>
  <si>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</si>
  <si>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</si>
  <si>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765 - Krytina skládaná</t>
  </si>
  <si>
    <t>OST - Ostatní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</si>
  <si>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</si>
  <si>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</si>
  <si>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</si>
  <si>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</si>
  <si>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</si>
  <si>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</si>
  <si>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</si>
  <si>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</si>
  <si>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</si>
  <si>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</si>
  <si>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</si>
  <si>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</si>
  <si>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</si>
  <si>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</si>
  <si>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</si>
  <si>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</si>
  <si>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</si>
  <si>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</si>
  <si>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</si>
  <si>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</si>
  <si>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</si>
  <si>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</si>
  <si>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</si>
  <si>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2018 02</t>
  </si>
  <si>
    <t>4</t>
  </si>
  <si>
    <t>2</t>
  </si>
  <si>
    <t>-659858916</t>
  </si>
  <si>
    <t>VV</t>
  </si>
  <si>
    <t>půdorys střechy</t>
  </si>
  <si>
    <t>400*0,5*0,5</t>
  </si>
  <si>
    <t>Součet</t>
  </si>
  <si>
    <t>182303111</t>
  </si>
  <si>
    <t>Doplnění zeminy nebo substrátu na travnatých plochách tloušťky do 50 mm v rovině nebo na svahu do 1:5</t>
  </si>
  <si>
    <t>512</t>
  </si>
  <si>
    <t>314358060</t>
  </si>
  <si>
    <t>50</t>
  </si>
  <si>
    <t>3</t>
  </si>
  <si>
    <t>M</t>
  </si>
  <si>
    <t>10371500</t>
  </si>
  <si>
    <t>substrát pro trávníky VL</t>
  </si>
  <si>
    <t>m3</t>
  </si>
  <si>
    <t>-1828207787</t>
  </si>
  <si>
    <t>50*0,058 'Přepočtené koeficientem množství</t>
  </si>
  <si>
    <t>185803111</t>
  </si>
  <si>
    <t>Ošetření trávníku jednorázové v rovině nebo na svahu do 1:5</t>
  </si>
  <si>
    <t>-1051362239</t>
  </si>
  <si>
    <t>6</t>
  </si>
  <si>
    <t>Úpravy povrchů, podlahy a osazování výplní</t>
  </si>
  <si>
    <t>5</t>
  </si>
  <si>
    <t>622142001</t>
  </si>
  <si>
    <t>Potažení vnějších ploch pletivem v ploše nebo pruzích, na plném podkladu sklovláknitým vtlačením do tmelu stěn</t>
  </si>
  <si>
    <t>-2077964144</t>
  </si>
  <si>
    <t>půdorys střechy - doplnění tepelné izolace atiky</t>
  </si>
  <si>
    <t>(19+9,6+1+2,4+1+7,2)*0,1</t>
  </si>
  <si>
    <t>9</t>
  </si>
  <si>
    <t>Ostatní konstrukce a práce, bourání</t>
  </si>
  <si>
    <t>953921115</t>
  </si>
  <si>
    <t>Dlaždice betonové na sucho na ploché střechy kladené jednotlivě volně s mezerami např. pro schůdnost po měkké krytině, pro trvalé zatížení krytin, rozměru 500 x 500 mm</t>
  </si>
  <si>
    <t>kus</t>
  </si>
  <si>
    <t>-217767720</t>
  </si>
  <si>
    <t>400</t>
  </si>
  <si>
    <t>7</t>
  </si>
  <si>
    <t>953921116</t>
  </si>
  <si>
    <t>Dlaždice betonové na sucho na ploché střechy kladené jednotlivě volně s mezerami např. pro schůdnost po měkké krytině, pro trvalé zatížení krytin, rozměru Příplatek k ceně -1115 za podkládané čtverce (s přesahem) z asfaltové lepenky</t>
  </si>
  <si>
    <t>-1912183446</t>
  </si>
  <si>
    <t>8</t>
  </si>
  <si>
    <t>953961113</t>
  </si>
  <si>
    <t>Kotvy chemické s vyvrtáním otvoru do betonu, železobetonu nebo tvrdého kamene tmel, velikost M 12, hloubka 110 mm</t>
  </si>
  <si>
    <t>1169837081</t>
  </si>
  <si>
    <t>půdorys střechy- navýšení atiky</t>
  </si>
  <si>
    <t>98</t>
  </si>
  <si>
    <t>953965122</t>
  </si>
  <si>
    <t>Kotvy chemické s vyvrtáním otvoru kotevní šrouby pro chemické kotvy, velikost M 12, délka 220 mm</t>
  </si>
  <si>
    <t>-6354108</t>
  </si>
  <si>
    <t>997</t>
  </si>
  <si>
    <t>Přesun sutě</t>
  </si>
  <si>
    <t>10</t>
  </si>
  <si>
    <t>997013114</t>
  </si>
  <si>
    <t>Vnitrostaveništní doprava suti a vybouraných hmot vodorovně do 50 m svisle s použitím mechanizace pro budovy a haly výšky přes 12 do 15 m</t>
  </si>
  <si>
    <t>t</t>
  </si>
  <si>
    <t>-1461598296</t>
  </si>
  <si>
    <t>11</t>
  </si>
  <si>
    <t>997013501</t>
  </si>
  <si>
    <t>Odvoz suti a vybouraných hmot na skládku nebo meziskládku se složením, na vzdálenost do 1 km</t>
  </si>
  <si>
    <t>1549926988</t>
  </si>
  <si>
    <t>12</t>
  </si>
  <si>
    <t>997013509</t>
  </si>
  <si>
    <t>Odvoz suti a vybouraných hmot na skládku nebo meziskládku se složením, na vzdálenost Příplatek k ceně za každý další i započatý 1 km přes 1 km</t>
  </si>
  <si>
    <t>1625600859</t>
  </si>
  <si>
    <t>27,04*14</t>
  </si>
  <si>
    <t>13</t>
  </si>
  <si>
    <t>997013831</t>
  </si>
  <si>
    <t>Poplatek za uložení stavebního odpadu na skládce (skládkovné) směsného stavebního a demoličního zatříděného do Katalogu odpadů pod kódem 170 904</t>
  </si>
  <si>
    <t>-1562134220</t>
  </si>
  <si>
    <t>27,04</t>
  </si>
  <si>
    <t>-0,105</t>
  </si>
  <si>
    <t>14</t>
  </si>
  <si>
    <t>997223845</t>
  </si>
  <si>
    <t>Poplatek za uložení stavebního odpadu na skládce (skládkovné) asfaltového bez obsahu dehtu zatříděného do Katalogu odpadů pod kódem 170 302</t>
  </si>
  <si>
    <t>686087840</t>
  </si>
  <si>
    <t>0,105</t>
  </si>
  <si>
    <t>998</t>
  </si>
  <si>
    <t>Přesun hmot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</si>
  <si>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</si>
  <si>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</si>
  <si>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-479966554</t>
  </si>
  <si>
    <t>PSV</t>
  </si>
  <si>
    <t>Práce a dodávky PSV</t>
  </si>
  <si>
    <t>712</t>
  </si>
  <si>
    <t>Povlakové krytiny</t>
  </si>
  <si>
    <t>16</t>
  </si>
  <si>
    <t>712300831</t>
  </si>
  <si>
    <t>Odstranění ze střech plochých do 10° krytiny povlakové jednovrstvé</t>
  </si>
  <si>
    <t>-931365438</t>
  </si>
  <si>
    <t>stávající oplechování přelepeno asf.pásem</t>
  </si>
  <si>
    <t>(0,15+0,15)*29,3*2</t>
  </si>
  <si>
    <t>17</t>
  </si>
  <si>
    <t>712300841</t>
  </si>
  <si>
    <t>Odstranění ze střech plochých do 10° mechu odškrabáním a očistěním s urovnáním povrchu</t>
  </si>
  <si>
    <t>-583318191</t>
  </si>
  <si>
    <t>18,7*29</t>
  </si>
  <si>
    <t>-(1*2,7)</t>
  </si>
  <si>
    <t>18</t>
  </si>
  <si>
    <t>712361703</t>
  </si>
  <si>
    <t>Provedení povlakové krytiny střech plochých do 10° fólií přilepenou lepidlem v plné ploše</t>
  </si>
  <si>
    <t>376064655</t>
  </si>
  <si>
    <t>(0,06+0,15)*29,3*2</t>
  </si>
  <si>
    <t>(0,06+0,3)*19</t>
  </si>
  <si>
    <t>(0,06+0,3)*(9,2+1+2,7+1+6,8)</t>
  </si>
  <si>
    <t>19</t>
  </si>
  <si>
    <t>283221</t>
  </si>
  <si>
    <t xml:space="preserve">střešní EPDM membrána  1,14 mm</t>
  </si>
  <si>
    <t>vlastní</t>
  </si>
  <si>
    <t>32</t>
  </si>
  <si>
    <t>947578678</t>
  </si>
  <si>
    <t>566,2*1,15 'Přepočtené koeficientem množství</t>
  </si>
  <si>
    <t>20</t>
  </si>
  <si>
    <t>712391172</t>
  </si>
  <si>
    <t>Provedení povlakové krytiny střech plochých do 10° -ostatní práce provedení vrstvy textilní ochranné</t>
  </si>
  <si>
    <t>-859380909</t>
  </si>
  <si>
    <t>půdorys střechy - pod dlaždice</t>
  </si>
  <si>
    <t>400*0,6*0,6</t>
  </si>
  <si>
    <t>69311068</t>
  </si>
  <si>
    <t>geotextilie netkaná PP 300g/m2</t>
  </si>
  <si>
    <t>1645862994</t>
  </si>
  <si>
    <t>144*1,15 'Přepočtené koeficientem množství</t>
  </si>
  <si>
    <t>22</t>
  </si>
  <si>
    <t>712861703</t>
  </si>
  <si>
    <t>Provedení povlakové krytiny střech samostatným vytažením izolačního povlaku fólií na konstrukce převyšující úroveň střechy, přilepenou lepidlem v plné ploše</t>
  </si>
  <si>
    <t>-1242508045</t>
  </si>
  <si>
    <t xml:space="preserve">půdorys střechy </t>
  </si>
  <si>
    <t>(1,15+2,4)*2*0,5*4</t>
  </si>
  <si>
    <t>(1,1+2,65)*2*0,5</t>
  </si>
  <si>
    <t>(1,15+1,15)*2*0,5</t>
  </si>
  <si>
    <t>(1,45+1,25)*2*0,5</t>
  </si>
  <si>
    <t>23</t>
  </si>
  <si>
    <t>283221a</t>
  </si>
  <si>
    <t>střešní EPDM membrána 1,14 mm</t>
  </si>
  <si>
    <t>854331517</t>
  </si>
  <si>
    <t>22,95*1,2 'Přepočtené koeficientem množství</t>
  </si>
  <si>
    <t>24</t>
  </si>
  <si>
    <t>998712203</t>
  </si>
  <si>
    <t>Přesun hmot pro povlakové krytiny stanovený procentní sazbou (%) z ceny vodorovná dopravní vzdálenost do 50 m v objektech výšky přes 12 do 24 m</t>
  </si>
  <si>
    <t>%</t>
  </si>
  <si>
    <t>226129027</t>
  </si>
  <si>
    <t>713</t>
  </si>
  <si>
    <t>Izolace tepelné</t>
  </si>
  <si>
    <t>25</t>
  </si>
  <si>
    <t>713131141</t>
  </si>
  <si>
    <t>Montáž tepelné izolace stěn rohožemi, pásy, deskami, dílci, bloky (izolační materiál ve specifikaci) lepením celoplošně</t>
  </si>
  <si>
    <t>-1790617581</t>
  </si>
  <si>
    <t>26</t>
  </si>
  <si>
    <t>28375935</t>
  </si>
  <si>
    <t>deska EPS 70 fasádní λ=0,039 tl 150mm</t>
  </si>
  <si>
    <t>1926999125</t>
  </si>
  <si>
    <t>4,02*1,02 'Přepočtené koeficientem množství</t>
  </si>
  <si>
    <t>27</t>
  </si>
  <si>
    <t>713141136</t>
  </si>
  <si>
    <t>Montáž tepelné izolace střech plochých rohožemi, pásy, deskami, dílci, bloky (izolační materiál ve specifikaci) přilepenými za studena nízkoexpanzní (PUR) pěnou</t>
  </si>
  <si>
    <t>1193576452</t>
  </si>
  <si>
    <t>18,7*29*2</t>
  </si>
  <si>
    <t>-(1*2,7)*2</t>
  </si>
  <si>
    <t>28</t>
  </si>
  <si>
    <t>28375914</t>
  </si>
  <si>
    <t>deska EPS 150 pro trvalé zatížení v tlaku (max. 3000 kg/m2) tl 100mm</t>
  </si>
  <si>
    <t>-1253501694</t>
  </si>
  <si>
    <t>1079,2*1,02 'Přepočtené koeficientem množství</t>
  </si>
  <si>
    <t>29</t>
  </si>
  <si>
    <t>998713203</t>
  </si>
  <si>
    <t>Přesun hmot pro izolace tepelné stanovený procentní sazbou (%) z ceny vodorovná dopravní vzdálenost do 50 m v objektech výšky přes 12 do 24 m</t>
  </si>
  <si>
    <t>229734656</t>
  </si>
  <si>
    <t>721</t>
  </si>
  <si>
    <t>Zdravotechnika - vnitřní kanalizace</t>
  </si>
  <si>
    <t>30</t>
  </si>
  <si>
    <t>721210822</t>
  </si>
  <si>
    <t>Demontáž kanalizačního příslušenství střešních vtoků DN 100</t>
  </si>
  <si>
    <t>1423296439</t>
  </si>
  <si>
    <t>31</t>
  </si>
  <si>
    <t>721233112</t>
  </si>
  <si>
    <t>Střešní vtoky (vpusti) polypropylenové (PP) pro ploché střechy s odtokem svislým DN 110</t>
  </si>
  <si>
    <t>1642834456</t>
  </si>
  <si>
    <t>998721203</t>
  </si>
  <si>
    <t>Přesun hmot pro vnitřní kanalizace stanovený procentní sazbou (%) z ceny vodorovná dopravní vzdálenost do 50 m v objektech výšky přes 12 do 24 m</t>
  </si>
  <si>
    <t>1965937400</t>
  </si>
  <si>
    <t>762</t>
  </si>
  <si>
    <t>Konstrukce tesařské</t>
  </si>
  <si>
    <t>33</t>
  </si>
  <si>
    <t>762083122</t>
  </si>
  <si>
    <t>Práce společné pro tesařské konstrukce impregnace řeziva máčením proti dřevokaznému hmyzu, houbám a plísním, třída ohrožení 3 a 4 (dřevo v exteriéru)</t>
  </si>
  <si>
    <t>1261586091</t>
  </si>
  <si>
    <t>(19+29,15+29,15)*0,15*0,05</t>
  </si>
  <si>
    <t>(9,3+1+2,4+1+6,8)*0,15*0,05</t>
  </si>
  <si>
    <t>34</t>
  </si>
  <si>
    <t>762332141</t>
  </si>
  <si>
    <t>Montáž vázaných konstrukcí krovů střech pultových, sedlových, valbových, stanových čtvercového nebo obdélníkového půdorysu, z řeziva hraněného s použitím ocelových spojek (spojky ve specifikaci), průřezové plochy do 120 cm2</t>
  </si>
  <si>
    <t>m</t>
  </si>
  <si>
    <t>2093480259</t>
  </si>
  <si>
    <t>(19+29,15+29,15)</t>
  </si>
  <si>
    <t>(9,3+1+2,4+1+6,8)</t>
  </si>
  <si>
    <t>35</t>
  </si>
  <si>
    <t>60512125</t>
  </si>
  <si>
    <t>hranol stavební řezivo průřezu do 120cm2 do dl 6m</t>
  </si>
  <si>
    <t>-1420369083</t>
  </si>
  <si>
    <t>36</t>
  </si>
  <si>
    <t>762361312</t>
  </si>
  <si>
    <t>Konstrukční vrstva pod klempířské prvky pro oplechování horních ploch zdí a nadezdívek (atik) z desek dřevoštěpkových šroubovaných do podkladu, tloušťky desky 22 mm</t>
  </si>
  <si>
    <t>2037727583</t>
  </si>
  <si>
    <t>19*0,3</t>
  </si>
  <si>
    <t>29,15*2*0,15</t>
  </si>
  <si>
    <t>(9,3+1+2,4+1+6,8)*0,3</t>
  </si>
  <si>
    <t>37</t>
  </si>
  <si>
    <t>998762203</t>
  </si>
  <si>
    <t>Přesun hmot pro konstrukce tesařské stanovený procentní sazbou (%) z ceny vodorovná dopravní vzdálenost do 50 m v objektech výšky přes 12 do 24 m</t>
  </si>
  <si>
    <t>-1809505846</t>
  </si>
  <si>
    <t>764</t>
  </si>
  <si>
    <t>Konstrukce klempířské</t>
  </si>
  <si>
    <t>38</t>
  </si>
  <si>
    <t>764002841</t>
  </si>
  <si>
    <t>Demontáž klempířských konstrukcí oplechování horních ploch zdí a nadezdívek do suti</t>
  </si>
  <si>
    <t>370509746</t>
  </si>
  <si>
    <t>(19+29,3+29,3)</t>
  </si>
  <si>
    <t>(9,6+1+2,2+1+7,1)</t>
  </si>
  <si>
    <t>39</t>
  </si>
  <si>
    <t>764002871</t>
  </si>
  <si>
    <t>Demontáž klempířských konstrukcí lemování zdí do suti</t>
  </si>
  <si>
    <t>425319597</t>
  </si>
  <si>
    <t>(1,15+2,4)*2*4</t>
  </si>
  <si>
    <t>(1,1+2,65)*2</t>
  </si>
  <si>
    <t>(1,15+1,15)*2</t>
  </si>
  <si>
    <t>(1,45+1,25)*2</t>
  </si>
  <si>
    <t>40</t>
  </si>
  <si>
    <t>764011623</t>
  </si>
  <si>
    <t>Dilatační lišta z pozinkovaného plechu s povrchovou úpravou připojovací, včetně tmelení rš 150 mm</t>
  </si>
  <si>
    <t>108967159</t>
  </si>
  <si>
    <t>41</t>
  </si>
  <si>
    <t>764212634</t>
  </si>
  <si>
    <t>Oplechování střešních prvků z pozinkovaného plechu s povrchovou úpravou štítu závětrnou lištou rš 330 mm</t>
  </si>
  <si>
    <t>30505286</t>
  </si>
  <si>
    <t>půdorys střechy - krycí oplechování polystyrenu</t>
  </si>
  <si>
    <t>42</t>
  </si>
  <si>
    <t>764215605</t>
  </si>
  <si>
    <t>Oplechování horních ploch zdí a nadezdívek (atik) z pozinkovaného plechu s povrchovou úpravou celoplošně lepené rš 400 mm</t>
  </si>
  <si>
    <t>879080970</t>
  </si>
  <si>
    <t>(29,3+29,3)</t>
  </si>
  <si>
    <t>43</t>
  </si>
  <si>
    <t>764215607</t>
  </si>
  <si>
    <t>Oplechování horních ploch zdí a nadezdívek (atik) z pozinkovaného plechu s povrchovou úpravou celoplošně lepené rš 670 mm</t>
  </si>
  <si>
    <t>-504417627</t>
  </si>
  <si>
    <t>44</t>
  </si>
  <si>
    <t>764215646</t>
  </si>
  <si>
    <t>Oplechování horních ploch zdí a nadezdívek (atik) z pozinkovaného plechu s povrchovou úpravou Příplatek k cenám za zvýšenou pracnost při provedení rohu nebo koutu přes rš 400 mm</t>
  </si>
  <si>
    <t>1517739282</t>
  </si>
  <si>
    <t>45</t>
  </si>
  <si>
    <t>998764203</t>
  </si>
  <si>
    <t>Přesun hmot pro konstrukce klempířské stanovený procentní sazbou (%) z ceny vodorovná dopravní vzdálenost do 50 m v objektech výšky přes 12 do 24 m</t>
  </si>
  <si>
    <t>819463182</t>
  </si>
  <si>
    <t>765</t>
  </si>
  <si>
    <t>Krytina skládaná</t>
  </si>
  <si>
    <t>46</t>
  </si>
  <si>
    <t>765192001</t>
  </si>
  <si>
    <t>Nouzové zakrytí střechy plachtou</t>
  </si>
  <si>
    <t>-1040407118</t>
  </si>
  <si>
    <t>(19+29,3+29,3)*1,5</t>
  </si>
  <si>
    <t>(9,6+1+2,2+1+7,1)*1,5</t>
  </si>
  <si>
    <t>47</t>
  </si>
  <si>
    <t>998765203</t>
  </si>
  <si>
    <t>Přesun hmot pro krytiny skládané stanovený procentní sazbou (%) z ceny vodorovná dopravní vzdálenost do 50 m v objektech výšky přes 12 do 24 m</t>
  </si>
  <si>
    <t>-1166919203</t>
  </si>
  <si>
    <t>OST</t>
  </si>
  <si>
    <t>Ostatní</t>
  </si>
  <si>
    <t>48</t>
  </si>
  <si>
    <t>OST 01</t>
  </si>
  <si>
    <t>Autojeřáb pro přesun materiálů na střechu</t>
  </si>
  <si>
    <t>kpl</t>
  </si>
  <si>
    <t>-840346749</t>
  </si>
  <si>
    <t>49</t>
  </si>
  <si>
    <t>OST 02</t>
  </si>
  <si>
    <t>Zajištění BOZP a koordinace stavby</t>
  </si>
  <si>
    <t>-1310711427</t>
  </si>
  <si>
    <t>VRN</t>
  </si>
  <si>
    <t>Vedlejší rozpočtové náklady</t>
  </si>
  <si>
    <t>VRN 01</t>
  </si>
  <si>
    <t>Zařízení staveniště</t>
  </si>
  <si>
    <t>-886902644</t>
  </si>
  <si>
    <t>51</t>
  </si>
  <si>
    <t>VRN 02</t>
  </si>
  <si>
    <t>Provoz investora</t>
  </si>
  <si>
    <t>-817406354</t>
  </si>
  <si>
    <t>SO 02 - Hromosvod</t>
  </si>
  <si>
    <t xml:space="preserve">    749 - Elektromontáže - ostatní práce a konstrukce</t>
  </si>
  <si>
    <t>749</t>
  </si>
  <si>
    <t>Elektromontáže - ostatní práce a konstrukce</t>
  </si>
  <si>
    <t>749001</t>
  </si>
  <si>
    <t>Demontáž starého hromosvodového vedení, montáž nového hromosvodového vedení - viz samostatný výkaz výměr</t>
  </si>
  <si>
    <t>1682751537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</si>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</sst>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4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4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8</v>
      </c>
    </row>
    <row r="5" ht="14.4" customHeight="1">
      <c r="B5" s="27"/>
      <c r="C5" s="28"/>
      <c r="D5" s="33" t="s">
        <v>14</v>
      </c>
      <c r="E5" s="28"/>
      <c r="F5" s="28"/>
      <c r="G5" s="28"/>
      <c r="H5" s="28"/>
      <c r="I5" s="28"/>
      <c r="J5" s="28"/>
      <c r="K5" s="34" t="s">
        <v>15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16</v>
      </c>
      <c r="BS5" s="23" t="s">
        <v>8</v>
      </c>
    </row>
    <row r="6" ht="36.96" customHeight="1">
      <c r="B6" s="27"/>
      <c r="C6" s="28"/>
      <c r="D6" s="36" t="s">
        <v>17</v>
      </c>
      <c r="E6" s="28"/>
      <c r="F6" s="28"/>
      <c r="G6" s="28"/>
      <c r="H6" s="28"/>
      <c r="I6" s="28"/>
      <c r="J6" s="28"/>
      <c r="K6" s="37" t="s">
        <v>18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19</v>
      </c>
      <c r="E7" s="28"/>
      <c r="F7" s="28"/>
      <c r="G7" s="28"/>
      <c r="H7" s="28"/>
      <c r="I7" s="28"/>
      <c r="J7" s="28"/>
      <c r="K7" s="34" t="s">
        <v>20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21</v>
      </c>
      <c r="AL7" s="28"/>
      <c r="AM7" s="28"/>
      <c r="AN7" s="34" t="s">
        <v>20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24</v>
      </c>
      <c r="AL8" s="28"/>
      <c r="AM8" s="28"/>
      <c r="AN8" s="40" t="s">
        <v>25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27</v>
      </c>
      <c r="AL10" s="28"/>
      <c r="AM10" s="28"/>
      <c r="AN10" s="34" t="s">
        <v>28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20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27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27</v>
      </c>
      <c r="AL16" s="28"/>
      <c r="AM16" s="28"/>
      <c r="AN16" s="34" t="s">
        <v>34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20</v>
      </c>
      <c r="AO17" s="28"/>
      <c r="AP17" s="28"/>
      <c r="AQ17" s="30"/>
      <c r="BE17" s="38"/>
      <c r="BS17" s="23" t="s">
        <v>36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57" customHeight="1">
      <c r="B20" s="27"/>
      <c r="C20" s="28"/>
      <c r="D20" s="28"/>
      <c r="E20" s="43" t="s">
        <v>38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39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40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41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42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43</v>
      </c>
      <c r="E26" s="53"/>
      <c r="F26" s="54" t="s">
        <v>44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45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46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47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48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49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50</v>
      </c>
      <c r="U32" s="60"/>
      <c r="V32" s="60"/>
      <c r="W32" s="60"/>
      <c r="X32" s="62" t="s">
        <v>51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52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14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N2782019a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17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Rekonstrukce střešního pláště BD Markova 221, Frenštát p. R.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22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 xml:space="preserve"> 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24</v>
      </c>
      <c r="AJ44" s="73"/>
      <c r="AK44" s="73"/>
      <c r="AL44" s="73"/>
      <c r="AM44" s="84" t="str">
        <f>IF(AN8= "","",AN8)</f>
        <v>30. 5. 2019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26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Město Frenštát p.R., Náměstí Míru 1, Frenštát p.R.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>Architektura &amp; interier, Šimůnek &amp; Partners</v>
      </c>
      <c r="AN46" s="76"/>
      <c r="AO46" s="76"/>
      <c r="AP46" s="76"/>
      <c r="AQ46" s="73"/>
      <c r="AR46" s="71"/>
      <c r="AS46" s="85" t="s">
        <v>53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54</v>
      </c>
      <c r="D49" s="96"/>
      <c r="E49" s="96"/>
      <c r="F49" s="96"/>
      <c r="G49" s="96"/>
      <c r="H49" s="97"/>
      <c r="I49" s="98" t="s">
        <v>55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56</v>
      </c>
      <c r="AH49" s="96"/>
      <c r="AI49" s="96"/>
      <c r="AJ49" s="96"/>
      <c r="AK49" s="96"/>
      <c r="AL49" s="96"/>
      <c r="AM49" s="96"/>
      <c r="AN49" s="98" t="s">
        <v>57</v>
      </c>
      <c r="AO49" s="96"/>
      <c r="AP49" s="96"/>
      <c r="AQ49" s="100" t="s">
        <v>58</v>
      </c>
      <c r="AR49" s="71"/>
      <c r="AS49" s="101" t="s">
        <v>59</v>
      </c>
      <c r="AT49" s="102" t="s">
        <v>60</v>
      </c>
      <c r="AU49" s="102" t="s">
        <v>61</v>
      </c>
      <c r="AV49" s="102" t="s">
        <v>62</v>
      </c>
      <c r="AW49" s="102" t="s">
        <v>63</v>
      </c>
      <c r="AX49" s="102" t="s">
        <v>64</v>
      </c>
      <c r="AY49" s="102" t="s">
        <v>65</v>
      </c>
      <c r="AZ49" s="102" t="s">
        <v>66</v>
      </c>
      <c r="BA49" s="102" t="s">
        <v>67</v>
      </c>
      <c r="BB49" s="102" t="s">
        <v>68</v>
      </c>
      <c r="BC49" s="102" t="s">
        <v>69</v>
      </c>
      <c r="BD49" s="103" t="s">
        <v>70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71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ROUND(SUM(AG52:AG53),2)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20</v>
      </c>
      <c r="AR51" s="82"/>
      <c r="AS51" s="112">
        <f>ROUND(SUM(AS52:AS53),2)</f>
        <v>0</v>
      </c>
      <c r="AT51" s="113">
        <f>ROUND(SUM(AV51:AW51),2)</f>
        <v>0</v>
      </c>
      <c r="AU51" s="114">
        <f>ROUND(SUM(AU52:AU53),5)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ROUND(SUM(AZ52:AZ53),2)</f>
        <v>0</v>
      </c>
      <c r="BA51" s="113">
        <f>ROUND(SUM(BA52:BA53),2)</f>
        <v>0</v>
      </c>
      <c r="BB51" s="113">
        <f>ROUND(SUM(BB52:BB53),2)</f>
        <v>0</v>
      </c>
      <c r="BC51" s="113">
        <f>ROUND(SUM(BC52:BC53),2)</f>
        <v>0</v>
      </c>
      <c r="BD51" s="115">
        <f>ROUND(SUM(BD52:BD53),2)</f>
        <v>0</v>
      </c>
      <c r="BS51" s="116" t="s">
        <v>72</v>
      </c>
      <c r="BT51" s="116" t="s">
        <v>73</v>
      </c>
      <c r="BU51" s="117" t="s">
        <v>74</v>
      </c>
      <c r="BV51" s="116" t="s">
        <v>75</v>
      </c>
      <c r="BW51" s="116" t="s">
        <v>7</v>
      </c>
      <c r="BX51" s="116" t="s">
        <v>76</v>
      </c>
      <c r="CL51" s="116" t="s">
        <v>20</v>
      </c>
    </row>
    <row r="52" s="5" customFormat="1" ht="31.5" customHeight="1">
      <c r="A52" s="118" t="s">
        <v>77</v>
      </c>
      <c r="B52" s="119"/>
      <c r="C52" s="120"/>
      <c r="D52" s="121" t="s">
        <v>78</v>
      </c>
      <c r="E52" s="121"/>
      <c r="F52" s="121"/>
      <c r="G52" s="121"/>
      <c r="H52" s="121"/>
      <c r="I52" s="122"/>
      <c r="J52" s="121" t="s">
        <v>79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'SO 01 - Architektonicko- ...'!J27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80</v>
      </c>
      <c r="AR52" s="125"/>
      <c r="AS52" s="126">
        <v>0</v>
      </c>
      <c r="AT52" s="127">
        <f>ROUND(SUM(AV52:AW52),2)</f>
        <v>0</v>
      </c>
      <c r="AU52" s="128">
        <f>'SO 01 - Architektonicko- ...'!P91</f>
        <v>0</v>
      </c>
      <c r="AV52" s="127">
        <f>'SO 01 - Architektonicko- ...'!J30</f>
        <v>0</v>
      </c>
      <c r="AW52" s="127">
        <f>'SO 01 - Architektonicko- ...'!J31</f>
        <v>0</v>
      </c>
      <c r="AX52" s="127">
        <f>'SO 01 - Architektonicko- ...'!J32</f>
        <v>0</v>
      </c>
      <c r="AY52" s="127">
        <f>'SO 01 - Architektonicko- ...'!J33</f>
        <v>0</v>
      </c>
      <c r="AZ52" s="127">
        <f>'SO 01 - Architektonicko- ...'!F30</f>
        <v>0</v>
      </c>
      <c r="BA52" s="127">
        <f>'SO 01 - Architektonicko- ...'!F31</f>
        <v>0</v>
      </c>
      <c r="BB52" s="127">
        <f>'SO 01 - Architektonicko- ...'!F32</f>
        <v>0</v>
      </c>
      <c r="BC52" s="127">
        <f>'SO 01 - Architektonicko- ...'!F33</f>
        <v>0</v>
      </c>
      <c r="BD52" s="129">
        <f>'SO 01 - Architektonicko- ...'!F34</f>
        <v>0</v>
      </c>
      <c r="BT52" s="130" t="s">
        <v>81</v>
      </c>
      <c r="BV52" s="130" t="s">
        <v>75</v>
      </c>
      <c r="BW52" s="130" t="s">
        <v>82</v>
      </c>
      <c r="BX52" s="130" t="s">
        <v>7</v>
      </c>
      <c r="CL52" s="130" t="s">
        <v>20</v>
      </c>
      <c r="CM52" s="130" t="s">
        <v>81</v>
      </c>
    </row>
    <row r="53" s="5" customFormat="1" ht="16.5" customHeight="1">
      <c r="A53" s="118" t="s">
        <v>77</v>
      </c>
      <c r="B53" s="119"/>
      <c r="C53" s="120"/>
      <c r="D53" s="121" t="s">
        <v>83</v>
      </c>
      <c r="E53" s="121"/>
      <c r="F53" s="121"/>
      <c r="G53" s="121"/>
      <c r="H53" s="121"/>
      <c r="I53" s="122"/>
      <c r="J53" s="121" t="s">
        <v>84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'SO 02 - Hromosvod'!J27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80</v>
      </c>
      <c r="AR53" s="125"/>
      <c r="AS53" s="131">
        <v>0</v>
      </c>
      <c r="AT53" s="132">
        <f>ROUND(SUM(AV53:AW53),2)</f>
        <v>0</v>
      </c>
      <c r="AU53" s="133">
        <f>'SO 02 - Hromosvod'!P78</f>
        <v>0</v>
      </c>
      <c r="AV53" s="132">
        <f>'SO 02 - Hromosvod'!J30</f>
        <v>0</v>
      </c>
      <c r="AW53" s="132">
        <f>'SO 02 - Hromosvod'!J31</f>
        <v>0</v>
      </c>
      <c r="AX53" s="132">
        <f>'SO 02 - Hromosvod'!J32</f>
        <v>0</v>
      </c>
      <c r="AY53" s="132">
        <f>'SO 02 - Hromosvod'!J33</f>
        <v>0</v>
      </c>
      <c r="AZ53" s="132">
        <f>'SO 02 - Hromosvod'!F30</f>
        <v>0</v>
      </c>
      <c r="BA53" s="132">
        <f>'SO 02 - Hromosvod'!F31</f>
        <v>0</v>
      </c>
      <c r="BB53" s="132">
        <f>'SO 02 - Hromosvod'!F32</f>
        <v>0</v>
      </c>
      <c r="BC53" s="132">
        <f>'SO 02 - Hromosvod'!F33</f>
        <v>0</v>
      </c>
      <c r="BD53" s="134">
        <f>'SO 02 - Hromosvod'!F34</f>
        <v>0</v>
      </c>
      <c r="BT53" s="130" t="s">
        <v>81</v>
      </c>
      <c r="BV53" s="130" t="s">
        <v>75</v>
      </c>
      <c r="BW53" s="130" t="s">
        <v>85</v>
      </c>
      <c r="BX53" s="130" t="s">
        <v>7</v>
      </c>
      <c r="CL53" s="130" t="s">
        <v>20</v>
      </c>
      <c r="CM53" s="130" t="s">
        <v>81</v>
      </c>
    </row>
    <row r="54" s="1" customFormat="1" ht="30" customHeight="1">
      <c r="B54" s="45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1"/>
    </row>
    <row r="55" s="1" customFormat="1" ht="6.96" customHeight="1">
      <c r="B55" s="66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71"/>
    </row>
  </sheetData>
  <sheetProtection sheet="1" formatColumns="0" formatRows="0" objects="1" scenarios="1" spinCount="100000" saltValue="nMGsJ1cnxk0Ps37qKnBVB40EddzP10IpmmQ5fIM515V074q9a5ZXm6wSplWb1SQ3qsPIyv+YYKFE+DJJ2oebIg==" hashValue="JghVCdGoRUKLEIZD9CEbTPOfjVEo9S1Nj4H+I3sxzKu/VJeKYvS4huz3mVwWfpcZUwkP+2hmByYLUh7bWslNpw==" algorithmName="SHA-512" password="CC35"/>
  <mergeCells count="45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</mergeCells>
  <hyperlinks>
    <hyperlink ref="K1:S1" location="C2" display="1) Rekapitulace stavby"/>
    <hyperlink ref="W1:AI1" location="C51" display="2) Rekapitulace objektů stavby a soupisů prací"/>
    <hyperlink ref="A52" location="'SO 01 - Architektonicko- ...'!C2" display="/"/>
    <hyperlink ref="A53" location="'SO 02 - Hromosvod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86</v>
      </c>
      <c r="G1" s="138" t="s">
        <v>87</v>
      </c>
      <c r="H1" s="138"/>
      <c r="I1" s="139"/>
      <c r="J1" s="138" t="s">
        <v>88</v>
      </c>
      <c r="K1" s="137" t="s">
        <v>89</v>
      </c>
      <c r="L1" s="138" t="s">
        <v>90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82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91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17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střešního pláště BD Markova 221, Frenštát p. R.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92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19</v>
      </c>
      <c r="E11" s="46"/>
      <c r="F11" s="34" t="s">
        <v>20</v>
      </c>
      <c r="G11" s="46"/>
      <c r="H11" s="46"/>
      <c r="I11" s="145" t="s">
        <v>21</v>
      </c>
      <c r="J11" s="34" t="s">
        <v>20</v>
      </c>
      <c r="K11" s="50"/>
    </row>
    <row r="12" s="1" customFormat="1" ht="14.4" customHeight="1">
      <c r="B12" s="45"/>
      <c r="C12" s="46"/>
      <c r="D12" s="39" t="s">
        <v>22</v>
      </c>
      <c r="E12" s="46"/>
      <c r="F12" s="34" t="s">
        <v>23</v>
      </c>
      <c r="G12" s="46"/>
      <c r="H12" s="46"/>
      <c r="I12" s="145" t="s">
        <v>24</v>
      </c>
      <c r="J12" s="146" t="str">
        <f>'Rekapitulace stavby'!AN8</f>
        <v>30. 5. 2019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26</v>
      </c>
      <c r="E14" s="46"/>
      <c r="F14" s="46"/>
      <c r="G14" s="46"/>
      <c r="H14" s="46"/>
      <c r="I14" s="145" t="s">
        <v>27</v>
      </c>
      <c r="J14" s="34" t="s">
        <v>28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20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27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27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20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20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ROUND(J91,2)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ROUND(SUM(BE91:BE311), 2)</f>
        <v>0</v>
      </c>
      <c r="G30" s="46"/>
      <c r="H30" s="46"/>
      <c r="I30" s="157">
        <v>0.20999999999999999</v>
      </c>
      <c r="J30" s="156">
        <f>ROUND(ROUND((SUM(BE91:BE311)),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ROUND(SUM(BF91:BF311), 2)</f>
        <v>0</v>
      </c>
      <c r="G31" s="46"/>
      <c r="H31" s="46"/>
      <c r="I31" s="157">
        <v>0.14999999999999999</v>
      </c>
      <c r="J31" s="156">
        <f>ROUND(ROUND((SUM(BF91:BF311)),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ROUND(SUM(BG91:BG311),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ROUND(SUM(BH91:BH311),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ROUND(SUM(BI91:BI311),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94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17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střešního pláště BD Markova 221, Frenštát p. R.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92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01 - Architektonicko- stavební řešení BD Markova 221, Frenštát p.R.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22</v>
      </c>
      <c r="D49" s="46"/>
      <c r="E49" s="46"/>
      <c r="F49" s="34" t="str">
        <f>F12</f>
        <v xml:space="preserve"> </v>
      </c>
      <c r="G49" s="46"/>
      <c r="H49" s="46"/>
      <c r="I49" s="145" t="s">
        <v>24</v>
      </c>
      <c r="J49" s="146" t="str">
        <f>IF(J12="","",J12)</f>
        <v>30. 5. 2019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26</v>
      </c>
      <c r="D51" s="46"/>
      <c r="E51" s="46"/>
      <c r="F51" s="34" t="str">
        <f>E15</f>
        <v>Město Frenštát p.R., Náměstí Míru 1, Frenštát p.R.</v>
      </c>
      <c r="G51" s="46"/>
      <c r="H51" s="46"/>
      <c r="I51" s="145" t="s">
        <v>33</v>
      </c>
      <c r="J51" s="43" t="str">
        <f>E21</f>
        <v>Architektura &amp; interier, Šimůnek &amp; Partners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95</v>
      </c>
      <c r="D54" s="158"/>
      <c r="E54" s="158"/>
      <c r="F54" s="158"/>
      <c r="G54" s="158"/>
      <c r="H54" s="158"/>
      <c r="I54" s="172"/>
      <c r="J54" s="173" t="s">
        <v>96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97</v>
      </c>
      <c r="D56" s="46"/>
      <c r="E56" s="46"/>
      <c r="F56" s="46"/>
      <c r="G56" s="46"/>
      <c r="H56" s="46"/>
      <c r="I56" s="143"/>
      <c r="J56" s="154">
        <f>J91</f>
        <v>0</v>
      </c>
      <c r="K56" s="50"/>
      <c r="AU56" s="23" t="s">
        <v>98</v>
      </c>
    </row>
    <row r="57" s="7" customFormat="1" ht="24.96" customHeight="1">
      <c r="B57" s="176"/>
      <c r="C57" s="177"/>
      <c r="D57" s="178" t="s">
        <v>99</v>
      </c>
      <c r="E57" s="179"/>
      <c r="F57" s="179"/>
      <c r="G57" s="179"/>
      <c r="H57" s="179"/>
      <c r="I57" s="180"/>
      <c r="J57" s="181">
        <f>J92</f>
        <v>0</v>
      </c>
      <c r="K57" s="182"/>
    </row>
    <row r="58" s="8" customFormat="1" ht="19.92" customHeight="1">
      <c r="B58" s="183"/>
      <c r="C58" s="184"/>
      <c r="D58" s="185" t="s">
        <v>100</v>
      </c>
      <c r="E58" s="186"/>
      <c r="F58" s="186"/>
      <c r="G58" s="186"/>
      <c r="H58" s="186"/>
      <c r="I58" s="187"/>
      <c r="J58" s="188">
        <f>J93</f>
        <v>0</v>
      </c>
      <c r="K58" s="189"/>
    </row>
    <row r="59" s="8" customFormat="1" ht="19.92" customHeight="1">
      <c r="B59" s="183"/>
      <c r="C59" s="184"/>
      <c r="D59" s="185" t="s">
        <v>101</v>
      </c>
      <c r="E59" s="186"/>
      <c r="F59" s="186"/>
      <c r="G59" s="186"/>
      <c r="H59" s="186"/>
      <c r="I59" s="187"/>
      <c r="J59" s="188">
        <f>J108</f>
        <v>0</v>
      </c>
      <c r="K59" s="189"/>
    </row>
    <row r="60" s="8" customFormat="1" ht="19.92" customHeight="1">
      <c r="B60" s="183"/>
      <c r="C60" s="184"/>
      <c r="D60" s="185" t="s">
        <v>102</v>
      </c>
      <c r="E60" s="186"/>
      <c r="F60" s="186"/>
      <c r="G60" s="186"/>
      <c r="H60" s="186"/>
      <c r="I60" s="187"/>
      <c r="J60" s="188">
        <f>J113</f>
        <v>0</v>
      </c>
      <c r="K60" s="189"/>
    </row>
    <row r="61" s="8" customFormat="1" ht="19.92" customHeight="1">
      <c r="B61" s="183"/>
      <c r="C61" s="184"/>
      <c r="D61" s="185" t="s">
        <v>103</v>
      </c>
      <c r="E61" s="186"/>
      <c r="F61" s="186"/>
      <c r="G61" s="186"/>
      <c r="H61" s="186"/>
      <c r="I61" s="187"/>
      <c r="J61" s="188">
        <f>J130</f>
        <v>0</v>
      </c>
      <c r="K61" s="189"/>
    </row>
    <row r="62" s="8" customFormat="1" ht="19.92" customHeight="1">
      <c r="B62" s="183"/>
      <c r="C62" s="184"/>
      <c r="D62" s="185" t="s">
        <v>104</v>
      </c>
      <c r="E62" s="186"/>
      <c r="F62" s="186"/>
      <c r="G62" s="186"/>
      <c r="H62" s="186"/>
      <c r="I62" s="187"/>
      <c r="J62" s="188">
        <f>J143</f>
        <v>0</v>
      </c>
      <c r="K62" s="189"/>
    </row>
    <row r="63" s="7" customFormat="1" ht="24.96" customHeight="1">
      <c r="B63" s="176"/>
      <c r="C63" s="177"/>
      <c r="D63" s="178" t="s">
        <v>105</v>
      </c>
      <c r="E63" s="179"/>
      <c r="F63" s="179"/>
      <c r="G63" s="179"/>
      <c r="H63" s="179"/>
      <c r="I63" s="180"/>
      <c r="J63" s="181">
        <f>J145</f>
        <v>0</v>
      </c>
      <c r="K63" s="182"/>
    </row>
    <row r="64" s="8" customFormat="1" ht="19.92" customHeight="1">
      <c r="B64" s="183"/>
      <c r="C64" s="184"/>
      <c r="D64" s="185" t="s">
        <v>106</v>
      </c>
      <c r="E64" s="186"/>
      <c r="F64" s="186"/>
      <c r="G64" s="186"/>
      <c r="H64" s="186"/>
      <c r="I64" s="187"/>
      <c r="J64" s="188">
        <f>J146</f>
        <v>0</v>
      </c>
      <c r="K64" s="189"/>
    </row>
    <row r="65" s="8" customFormat="1" ht="19.92" customHeight="1">
      <c r="B65" s="183"/>
      <c r="C65" s="184"/>
      <c r="D65" s="185" t="s">
        <v>107</v>
      </c>
      <c r="E65" s="186"/>
      <c r="F65" s="186"/>
      <c r="G65" s="186"/>
      <c r="H65" s="186"/>
      <c r="I65" s="187"/>
      <c r="J65" s="188">
        <f>J199</f>
        <v>0</v>
      </c>
      <c r="K65" s="189"/>
    </row>
    <row r="66" s="8" customFormat="1" ht="19.92" customHeight="1">
      <c r="B66" s="183"/>
      <c r="C66" s="184"/>
      <c r="D66" s="185" t="s">
        <v>108</v>
      </c>
      <c r="E66" s="186"/>
      <c r="F66" s="186"/>
      <c r="G66" s="186"/>
      <c r="H66" s="186"/>
      <c r="I66" s="187"/>
      <c r="J66" s="188">
        <f>J221</f>
        <v>0</v>
      </c>
      <c r="K66" s="189"/>
    </row>
    <row r="67" s="8" customFormat="1" ht="19.92" customHeight="1">
      <c r="B67" s="183"/>
      <c r="C67" s="184"/>
      <c r="D67" s="185" t="s">
        <v>109</v>
      </c>
      <c r="E67" s="186"/>
      <c r="F67" s="186"/>
      <c r="G67" s="186"/>
      <c r="H67" s="186"/>
      <c r="I67" s="187"/>
      <c r="J67" s="188">
        <f>J231</f>
        <v>0</v>
      </c>
      <c r="K67" s="189"/>
    </row>
    <row r="68" s="8" customFormat="1" ht="19.92" customHeight="1">
      <c r="B68" s="183"/>
      <c r="C68" s="184"/>
      <c r="D68" s="185" t="s">
        <v>110</v>
      </c>
      <c r="E68" s="186"/>
      <c r="F68" s="186"/>
      <c r="G68" s="186"/>
      <c r="H68" s="186"/>
      <c r="I68" s="187"/>
      <c r="J68" s="188">
        <f>J260</f>
        <v>0</v>
      </c>
      <c r="K68" s="189"/>
    </row>
    <row r="69" s="8" customFormat="1" ht="19.92" customHeight="1">
      <c r="B69" s="183"/>
      <c r="C69" s="184"/>
      <c r="D69" s="185" t="s">
        <v>111</v>
      </c>
      <c r="E69" s="186"/>
      <c r="F69" s="186"/>
      <c r="G69" s="186"/>
      <c r="H69" s="186"/>
      <c r="I69" s="187"/>
      <c r="J69" s="188">
        <f>J299</f>
        <v>0</v>
      </c>
      <c r="K69" s="189"/>
    </row>
    <row r="70" s="7" customFormat="1" ht="24.96" customHeight="1">
      <c r="B70" s="176"/>
      <c r="C70" s="177"/>
      <c r="D70" s="178" t="s">
        <v>112</v>
      </c>
      <c r="E70" s="179"/>
      <c r="F70" s="179"/>
      <c r="G70" s="179"/>
      <c r="H70" s="179"/>
      <c r="I70" s="180"/>
      <c r="J70" s="181">
        <f>J306</f>
        <v>0</v>
      </c>
      <c r="K70" s="182"/>
    </row>
    <row r="71" s="7" customFormat="1" ht="24.96" customHeight="1">
      <c r="B71" s="176"/>
      <c r="C71" s="177"/>
      <c r="D71" s="178" t="s">
        <v>113</v>
      </c>
      <c r="E71" s="179"/>
      <c r="F71" s="179"/>
      <c r="G71" s="179"/>
      <c r="H71" s="179"/>
      <c r="I71" s="180"/>
      <c r="J71" s="181">
        <f>J309</f>
        <v>0</v>
      </c>
      <c r="K71" s="182"/>
    </row>
    <row r="72" s="1" customFormat="1" ht="21.84" customHeight="1">
      <c r="B72" s="45"/>
      <c r="C72" s="46"/>
      <c r="D72" s="46"/>
      <c r="E72" s="46"/>
      <c r="F72" s="46"/>
      <c r="G72" s="46"/>
      <c r="H72" s="46"/>
      <c r="I72" s="143"/>
      <c r="J72" s="46"/>
      <c r="K72" s="50"/>
    </row>
    <row r="73" s="1" customFormat="1" ht="6.96" customHeight="1">
      <c r="B73" s="66"/>
      <c r="C73" s="67"/>
      <c r="D73" s="67"/>
      <c r="E73" s="67"/>
      <c r="F73" s="67"/>
      <c r="G73" s="67"/>
      <c r="H73" s="67"/>
      <c r="I73" s="165"/>
      <c r="J73" s="67"/>
      <c r="K73" s="68"/>
    </row>
    <row r="77" s="1" customFormat="1" ht="6.96" customHeight="1">
      <c r="B77" s="69"/>
      <c r="C77" s="70"/>
      <c r="D77" s="70"/>
      <c r="E77" s="70"/>
      <c r="F77" s="70"/>
      <c r="G77" s="70"/>
      <c r="H77" s="70"/>
      <c r="I77" s="168"/>
      <c r="J77" s="70"/>
      <c r="K77" s="70"/>
      <c r="L77" s="71"/>
    </row>
    <row r="78" s="1" customFormat="1" ht="36.96" customHeight="1">
      <c r="B78" s="45"/>
      <c r="C78" s="72" t="s">
        <v>114</v>
      </c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 ht="14.4" customHeight="1">
      <c r="B80" s="45"/>
      <c r="C80" s="75" t="s">
        <v>17</v>
      </c>
      <c r="D80" s="73"/>
      <c r="E80" s="73"/>
      <c r="F80" s="73"/>
      <c r="G80" s="73"/>
      <c r="H80" s="73"/>
      <c r="I80" s="190"/>
      <c r="J80" s="73"/>
      <c r="K80" s="73"/>
      <c r="L80" s="71"/>
    </row>
    <row r="81" s="1" customFormat="1" ht="16.5" customHeight="1">
      <c r="B81" s="45"/>
      <c r="C81" s="73"/>
      <c r="D81" s="73"/>
      <c r="E81" s="191" t="str">
        <f>E7</f>
        <v>Rekonstrukce střešního pláště BD Markova 221, Frenštát p. R.</v>
      </c>
      <c r="F81" s="75"/>
      <c r="G81" s="75"/>
      <c r="H81" s="75"/>
      <c r="I81" s="190"/>
      <c r="J81" s="73"/>
      <c r="K81" s="73"/>
      <c r="L81" s="71"/>
    </row>
    <row r="82" s="1" customFormat="1" ht="14.4" customHeight="1">
      <c r="B82" s="45"/>
      <c r="C82" s="75" t="s">
        <v>92</v>
      </c>
      <c r="D82" s="73"/>
      <c r="E82" s="73"/>
      <c r="F82" s="73"/>
      <c r="G82" s="73"/>
      <c r="H82" s="73"/>
      <c r="I82" s="190"/>
      <c r="J82" s="73"/>
      <c r="K82" s="73"/>
      <c r="L82" s="71"/>
    </row>
    <row r="83" s="1" customFormat="1" ht="17.25" customHeight="1">
      <c r="B83" s="45"/>
      <c r="C83" s="73"/>
      <c r="D83" s="73"/>
      <c r="E83" s="81" t="str">
        <f>E9</f>
        <v>SO 01 - Architektonicko- stavební řešení BD Markova 221, Frenštát p.R.</v>
      </c>
      <c r="F83" s="73"/>
      <c r="G83" s="73"/>
      <c r="H83" s="73"/>
      <c r="I83" s="190"/>
      <c r="J83" s="73"/>
      <c r="K83" s="73"/>
      <c r="L83" s="71"/>
    </row>
    <row r="84" s="1" customFormat="1" ht="6.96" customHeight="1">
      <c r="B84" s="45"/>
      <c r="C84" s="73"/>
      <c r="D84" s="73"/>
      <c r="E84" s="73"/>
      <c r="F84" s="73"/>
      <c r="G84" s="73"/>
      <c r="H84" s="73"/>
      <c r="I84" s="190"/>
      <c r="J84" s="73"/>
      <c r="K84" s="73"/>
      <c r="L84" s="71"/>
    </row>
    <row r="85" s="1" customFormat="1" ht="18" customHeight="1">
      <c r="B85" s="45"/>
      <c r="C85" s="75" t="s">
        <v>22</v>
      </c>
      <c r="D85" s="73"/>
      <c r="E85" s="73"/>
      <c r="F85" s="192" t="str">
        <f>F12</f>
        <v xml:space="preserve"> </v>
      </c>
      <c r="G85" s="73"/>
      <c r="H85" s="73"/>
      <c r="I85" s="193" t="s">
        <v>24</v>
      </c>
      <c r="J85" s="84" t="str">
        <f>IF(J12="","",J12)</f>
        <v>30. 5. 2019</v>
      </c>
      <c r="K85" s="73"/>
      <c r="L85" s="71"/>
    </row>
    <row r="86" s="1" customFormat="1" ht="6.96" customHeight="1">
      <c r="B86" s="45"/>
      <c r="C86" s="73"/>
      <c r="D86" s="73"/>
      <c r="E86" s="73"/>
      <c r="F86" s="73"/>
      <c r="G86" s="73"/>
      <c r="H86" s="73"/>
      <c r="I86" s="190"/>
      <c r="J86" s="73"/>
      <c r="K86" s="73"/>
      <c r="L86" s="71"/>
    </row>
    <row r="87" s="1" customFormat="1">
      <c r="B87" s="45"/>
      <c r="C87" s="75" t="s">
        <v>26</v>
      </c>
      <c r="D87" s="73"/>
      <c r="E87" s="73"/>
      <c r="F87" s="192" t="str">
        <f>E15</f>
        <v>Město Frenštát p.R., Náměstí Míru 1, Frenštát p.R.</v>
      </c>
      <c r="G87" s="73"/>
      <c r="H87" s="73"/>
      <c r="I87" s="193" t="s">
        <v>33</v>
      </c>
      <c r="J87" s="192" t="str">
        <f>E21</f>
        <v>Architektura &amp; interier, Šimůnek &amp; Partners</v>
      </c>
      <c r="K87" s="73"/>
      <c r="L87" s="71"/>
    </row>
    <row r="88" s="1" customFormat="1" ht="14.4" customHeight="1">
      <c r="B88" s="45"/>
      <c r="C88" s="75" t="s">
        <v>31</v>
      </c>
      <c r="D88" s="73"/>
      <c r="E88" s="73"/>
      <c r="F88" s="192" t="str">
        <f>IF(E18="","",E18)</f>
        <v/>
      </c>
      <c r="G88" s="73"/>
      <c r="H88" s="73"/>
      <c r="I88" s="190"/>
      <c r="J88" s="73"/>
      <c r="K88" s="73"/>
      <c r="L88" s="71"/>
    </row>
    <row r="89" s="1" customFormat="1" ht="10.32" customHeight="1">
      <c r="B89" s="45"/>
      <c r="C89" s="73"/>
      <c r="D89" s="73"/>
      <c r="E89" s="73"/>
      <c r="F89" s="73"/>
      <c r="G89" s="73"/>
      <c r="H89" s="73"/>
      <c r="I89" s="190"/>
      <c r="J89" s="73"/>
      <c r="K89" s="73"/>
      <c r="L89" s="71"/>
    </row>
    <row r="90" s="9" customFormat="1" ht="29.28" customHeight="1">
      <c r="B90" s="194"/>
      <c r="C90" s="195" t="s">
        <v>115</v>
      </c>
      <c r="D90" s="196" t="s">
        <v>58</v>
      </c>
      <c r="E90" s="196" t="s">
        <v>54</v>
      </c>
      <c r="F90" s="196" t="s">
        <v>116</v>
      </c>
      <c r="G90" s="196" t="s">
        <v>117</v>
      </c>
      <c r="H90" s="196" t="s">
        <v>118</v>
      </c>
      <c r="I90" s="197" t="s">
        <v>119</v>
      </c>
      <c r="J90" s="196" t="s">
        <v>96</v>
      </c>
      <c r="K90" s="198" t="s">
        <v>120</v>
      </c>
      <c r="L90" s="199"/>
      <c r="M90" s="101" t="s">
        <v>121</v>
      </c>
      <c r="N90" s="102" t="s">
        <v>43</v>
      </c>
      <c r="O90" s="102" t="s">
        <v>122</v>
      </c>
      <c r="P90" s="102" t="s">
        <v>123</v>
      </c>
      <c r="Q90" s="102" t="s">
        <v>124</v>
      </c>
      <c r="R90" s="102" t="s">
        <v>125</v>
      </c>
      <c r="S90" s="102" t="s">
        <v>126</v>
      </c>
      <c r="T90" s="103" t="s">
        <v>127</v>
      </c>
    </row>
    <row r="91" s="1" customFormat="1" ht="29.28" customHeight="1">
      <c r="B91" s="45"/>
      <c r="C91" s="107" t="s">
        <v>97</v>
      </c>
      <c r="D91" s="73"/>
      <c r="E91" s="73"/>
      <c r="F91" s="73"/>
      <c r="G91" s="73"/>
      <c r="H91" s="73"/>
      <c r="I91" s="190"/>
      <c r="J91" s="200">
        <f>BK91</f>
        <v>0</v>
      </c>
      <c r="K91" s="73"/>
      <c r="L91" s="71"/>
      <c r="M91" s="104"/>
      <c r="N91" s="105"/>
      <c r="O91" s="105"/>
      <c r="P91" s="201">
        <f>P92+P145+P306+P309</f>
        <v>0</v>
      </c>
      <c r="Q91" s="105"/>
      <c r="R91" s="201">
        <f>R92+R145+R306+R309</f>
        <v>20.841435499999999</v>
      </c>
      <c r="S91" s="105"/>
      <c r="T91" s="202">
        <f>T92+T145+T306+T309</f>
        <v>27.03839</v>
      </c>
      <c r="AT91" s="23" t="s">
        <v>72</v>
      </c>
      <c r="AU91" s="23" t="s">
        <v>98</v>
      </c>
      <c r="BK91" s="203">
        <f>BK92+BK145+BK306+BK309</f>
        <v>0</v>
      </c>
    </row>
    <row r="92" s="10" customFormat="1" ht="37.44001" customHeight="1">
      <c r="B92" s="204"/>
      <c r="C92" s="205"/>
      <c r="D92" s="206" t="s">
        <v>72</v>
      </c>
      <c r="E92" s="207" t="s">
        <v>128</v>
      </c>
      <c r="F92" s="207" t="s">
        <v>129</v>
      </c>
      <c r="G92" s="205"/>
      <c r="H92" s="205"/>
      <c r="I92" s="208"/>
      <c r="J92" s="209">
        <f>BK92</f>
        <v>0</v>
      </c>
      <c r="K92" s="205"/>
      <c r="L92" s="210"/>
      <c r="M92" s="211"/>
      <c r="N92" s="212"/>
      <c r="O92" s="212"/>
      <c r="P92" s="213">
        <f>P93+P108+P113+P130+P143</f>
        <v>0</v>
      </c>
      <c r="Q92" s="212"/>
      <c r="R92" s="213">
        <f>R93+R108+R113+R130+R143</f>
        <v>14.0171476</v>
      </c>
      <c r="S92" s="212"/>
      <c r="T92" s="214">
        <f>T93+T108+T113+T130+T143</f>
        <v>25.5</v>
      </c>
      <c r="AR92" s="215" t="s">
        <v>81</v>
      </c>
      <c r="AT92" s="216" t="s">
        <v>72</v>
      </c>
      <c r="AU92" s="216" t="s">
        <v>73</v>
      </c>
      <c r="AY92" s="215" t="s">
        <v>130</v>
      </c>
      <c r="BK92" s="217">
        <f>BK93+BK108+BK113+BK130+BK143</f>
        <v>0</v>
      </c>
    </row>
    <row r="93" s="10" customFormat="1" ht="19.92" customHeight="1">
      <c r="B93" s="204"/>
      <c r="C93" s="205"/>
      <c r="D93" s="206" t="s">
        <v>72</v>
      </c>
      <c r="E93" s="218" t="s">
        <v>81</v>
      </c>
      <c r="F93" s="218" t="s">
        <v>131</v>
      </c>
      <c r="G93" s="205"/>
      <c r="H93" s="205"/>
      <c r="I93" s="208"/>
      <c r="J93" s="219">
        <f>BK93</f>
        <v>0</v>
      </c>
      <c r="K93" s="205"/>
      <c r="L93" s="210"/>
      <c r="M93" s="211"/>
      <c r="N93" s="212"/>
      <c r="O93" s="212"/>
      <c r="P93" s="213">
        <f>SUM(P94:P107)</f>
        <v>0</v>
      </c>
      <c r="Q93" s="212"/>
      <c r="R93" s="213">
        <f>SUM(R94:R107)</f>
        <v>0.60899999999999999</v>
      </c>
      <c r="S93" s="212"/>
      <c r="T93" s="214">
        <f>SUM(T94:T107)</f>
        <v>25.5</v>
      </c>
      <c r="AR93" s="215" t="s">
        <v>81</v>
      </c>
      <c r="AT93" s="216" t="s">
        <v>72</v>
      </c>
      <c r="AU93" s="216" t="s">
        <v>81</v>
      </c>
      <c r="AY93" s="215" t="s">
        <v>130</v>
      </c>
      <c r="BK93" s="217">
        <f>SUM(BK94:BK107)</f>
        <v>0</v>
      </c>
    </row>
    <row r="94" s="1" customFormat="1" ht="51" customHeight="1">
      <c r="B94" s="45"/>
      <c r="C94" s="220" t="s">
        <v>81</v>
      </c>
      <c r="D94" s="220" t="s">
        <v>132</v>
      </c>
      <c r="E94" s="221" t="s">
        <v>133</v>
      </c>
      <c r="F94" s="222" t="s">
        <v>134</v>
      </c>
      <c r="G94" s="223" t="s">
        <v>135</v>
      </c>
      <c r="H94" s="224">
        <v>100</v>
      </c>
      <c r="I94" s="225"/>
      <c r="J94" s="224">
        <f>ROUND(I94*H94,2)</f>
        <v>0</v>
      </c>
      <c r="K94" s="222" t="s">
        <v>136</v>
      </c>
      <c r="L94" s="71"/>
      <c r="M94" s="226" t="s">
        <v>20</v>
      </c>
      <c r="N94" s="227" t="s">
        <v>45</v>
      </c>
      <c r="O94" s="46"/>
      <c r="P94" s="228">
        <f>O94*H94</f>
        <v>0</v>
      </c>
      <c r="Q94" s="228">
        <v>0</v>
      </c>
      <c r="R94" s="228">
        <f>Q94*H94</f>
        <v>0</v>
      </c>
      <c r="S94" s="228">
        <v>0.255</v>
      </c>
      <c r="T94" s="229">
        <f>S94*H94</f>
        <v>25.5</v>
      </c>
      <c r="AR94" s="23" t="s">
        <v>137</v>
      </c>
      <c r="AT94" s="23" t="s">
        <v>132</v>
      </c>
      <c r="AU94" s="23" t="s">
        <v>138</v>
      </c>
      <c r="AY94" s="23" t="s">
        <v>130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3" t="s">
        <v>138</v>
      </c>
      <c r="BK94" s="230">
        <f>ROUND(I94*H94,2)</f>
        <v>0</v>
      </c>
      <c r="BL94" s="23" t="s">
        <v>137</v>
      </c>
      <c r="BM94" s="23" t="s">
        <v>139</v>
      </c>
    </row>
    <row r="95" s="11" customFormat="1">
      <c r="B95" s="231"/>
      <c r="C95" s="232"/>
      <c r="D95" s="233" t="s">
        <v>140</v>
      </c>
      <c r="E95" s="234" t="s">
        <v>20</v>
      </c>
      <c r="F95" s="235" t="s">
        <v>141</v>
      </c>
      <c r="G95" s="232"/>
      <c r="H95" s="234" t="s">
        <v>20</v>
      </c>
      <c r="I95" s="236"/>
      <c r="J95" s="232"/>
      <c r="K95" s="232"/>
      <c r="L95" s="237"/>
      <c r="M95" s="238"/>
      <c r="N95" s="239"/>
      <c r="O95" s="239"/>
      <c r="P95" s="239"/>
      <c r="Q95" s="239"/>
      <c r="R95" s="239"/>
      <c r="S95" s="239"/>
      <c r="T95" s="240"/>
      <c r="AT95" s="241" t="s">
        <v>140</v>
      </c>
      <c r="AU95" s="241" t="s">
        <v>138</v>
      </c>
      <c r="AV95" s="11" t="s">
        <v>81</v>
      </c>
      <c r="AW95" s="11" t="s">
        <v>36</v>
      </c>
      <c r="AX95" s="11" t="s">
        <v>73</v>
      </c>
      <c r="AY95" s="241" t="s">
        <v>130</v>
      </c>
    </row>
    <row r="96" s="12" customFormat="1">
      <c r="B96" s="242"/>
      <c r="C96" s="243"/>
      <c r="D96" s="233" t="s">
        <v>140</v>
      </c>
      <c r="E96" s="244" t="s">
        <v>20</v>
      </c>
      <c r="F96" s="245" t="s">
        <v>142</v>
      </c>
      <c r="G96" s="243"/>
      <c r="H96" s="246">
        <v>100</v>
      </c>
      <c r="I96" s="247"/>
      <c r="J96" s="243"/>
      <c r="K96" s="243"/>
      <c r="L96" s="248"/>
      <c r="M96" s="249"/>
      <c r="N96" s="250"/>
      <c r="O96" s="250"/>
      <c r="P96" s="250"/>
      <c r="Q96" s="250"/>
      <c r="R96" s="250"/>
      <c r="S96" s="250"/>
      <c r="T96" s="251"/>
      <c r="AT96" s="252" t="s">
        <v>140</v>
      </c>
      <c r="AU96" s="252" t="s">
        <v>138</v>
      </c>
      <c r="AV96" s="12" t="s">
        <v>138</v>
      </c>
      <c r="AW96" s="12" t="s">
        <v>36</v>
      </c>
      <c r="AX96" s="12" t="s">
        <v>73</v>
      </c>
      <c r="AY96" s="252" t="s">
        <v>130</v>
      </c>
    </row>
    <row r="97" s="13" customFormat="1">
      <c r="B97" s="253"/>
      <c r="C97" s="254"/>
      <c r="D97" s="233" t="s">
        <v>140</v>
      </c>
      <c r="E97" s="255" t="s">
        <v>20</v>
      </c>
      <c r="F97" s="256" t="s">
        <v>143</v>
      </c>
      <c r="G97" s="254"/>
      <c r="H97" s="257">
        <v>100</v>
      </c>
      <c r="I97" s="258"/>
      <c r="J97" s="254"/>
      <c r="K97" s="254"/>
      <c r="L97" s="259"/>
      <c r="M97" s="260"/>
      <c r="N97" s="261"/>
      <c r="O97" s="261"/>
      <c r="P97" s="261"/>
      <c r="Q97" s="261"/>
      <c r="R97" s="261"/>
      <c r="S97" s="261"/>
      <c r="T97" s="262"/>
      <c r="AT97" s="263" t="s">
        <v>140</v>
      </c>
      <c r="AU97" s="263" t="s">
        <v>138</v>
      </c>
      <c r="AV97" s="13" t="s">
        <v>137</v>
      </c>
      <c r="AW97" s="13" t="s">
        <v>36</v>
      </c>
      <c r="AX97" s="13" t="s">
        <v>81</v>
      </c>
      <c r="AY97" s="263" t="s">
        <v>130</v>
      </c>
    </row>
    <row r="98" s="1" customFormat="1" ht="25.5" customHeight="1">
      <c r="B98" s="45"/>
      <c r="C98" s="220" t="s">
        <v>138</v>
      </c>
      <c r="D98" s="220" t="s">
        <v>132</v>
      </c>
      <c r="E98" s="221" t="s">
        <v>144</v>
      </c>
      <c r="F98" s="222" t="s">
        <v>145</v>
      </c>
      <c r="G98" s="223" t="s">
        <v>135</v>
      </c>
      <c r="H98" s="224">
        <v>50</v>
      </c>
      <c r="I98" s="225"/>
      <c r="J98" s="224">
        <f>ROUND(I98*H98,2)</f>
        <v>0</v>
      </c>
      <c r="K98" s="222" t="s">
        <v>136</v>
      </c>
      <c r="L98" s="71"/>
      <c r="M98" s="226" t="s">
        <v>20</v>
      </c>
      <c r="N98" s="227" t="s">
        <v>45</v>
      </c>
      <c r="O98" s="46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3" t="s">
        <v>146</v>
      </c>
      <c r="AT98" s="23" t="s">
        <v>132</v>
      </c>
      <c r="AU98" s="23" t="s">
        <v>138</v>
      </c>
      <c r="AY98" s="23" t="s">
        <v>130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3" t="s">
        <v>138</v>
      </c>
      <c r="BK98" s="230">
        <f>ROUND(I98*H98,2)</f>
        <v>0</v>
      </c>
      <c r="BL98" s="23" t="s">
        <v>146</v>
      </c>
      <c r="BM98" s="23" t="s">
        <v>147</v>
      </c>
    </row>
    <row r="99" s="12" customFormat="1">
      <c r="B99" s="242"/>
      <c r="C99" s="243"/>
      <c r="D99" s="233" t="s">
        <v>140</v>
      </c>
      <c r="E99" s="244" t="s">
        <v>20</v>
      </c>
      <c r="F99" s="245" t="s">
        <v>148</v>
      </c>
      <c r="G99" s="243"/>
      <c r="H99" s="246">
        <v>50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AT99" s="252" t="s">
        <v>140</v>
      </c>
      <c r="AU99" s="252" t="s">
        <v>138</v>
      </c>
      <c r="AV99" s="12" t="s">
        <v>138</v>
      </c>
      <c r="AW99" s="12" t="s">
        <v>36</v>
      </c>
      <c r="AX99" s="12" t="s">
        <v>73</v>
      </c>
      <c r="AY99" s="252" t="s">
        <v>130</v>
      </c>
    </row>
    <row r="100" s="13" customFormat="1">
      <c r="B100" s="253"/>
      <c r="C100" s="254"/>
      <c r="D100" s="233" t="s">
        <v>140</v>
      </c>
      <c r="E100" s="255" t="s">
        <v>20</v>
      </c>
      <c r="F100" s="256" t="s">
        <v>143</v>
      </c>
      <c r="G100" s="254"/>
      <c r="H100" s="257">
        <v>50</v>
      </c>
      <c r="I100" s="258"/>
      <c r="J100" s="254"/>
      <c r="K100" s="254"/>
      <c r="L100" s="259"/>
      <c r="M100" s="260"/>
      <c r="N100" s="261"/>
      <c r="O100" s="261"/>
      <c r="P100" s="261"/>
      <c r="Q100" s="261"/>
      <c r="R100" s="261"/>
      <c r="S100" s="261"/>
      <c r="T100" s="262"/>
      <c r="AT100" s="263" t="s">
        <v>140</v>
      </c>
      <c r="AU100" s="263" t="s">
        <v>138</v>
      </c>
      <c r="AV100" s="13" t="s">
        <v>137</v>
      </c>
      <c r="AW100" s="13" t="s">
        <v>36</v>
      </c>
      <c r="AX100" s="13" t="s">
        <v>81</v>
      </c>
      <c r="AY100" s="263" t="s">
        <v>130</v>
      </c>
    </row>
    <row r="101" s="1" customFormat="1" ht="16.5" customHeight="1">
      <c r="B101" s="45"/>
      <c r="C101" s="264" t="s">
        <v>149</v>
      </c>
      <c r="D101" s="264" t="s">
        <v>150</v>
      </c>
      <c r="E101" s="265" t="s">
        <v>151</v>
      </c>
      <c r="F101" s="266" t="s">
        <v>152</v>
      </c>
      <c r="G101" s="267" t="s">
        <v>153</v>
      </c>
      <c r="H101" s="268">
        <v>2.8999999999999999</v>
      </c>
      <c r="I101" s="269"/>
      <c r="J101" s="268">
        <f>ROUND(I101*H101,2)</f>
        <v>0</v>
      </c>
      <c r="K101" s="266" t="s">
        <v>136</v>
      </c>
      <c r="L101" s="270"/>
      <c r="M101" s="271" t="s">
        <v>20</v>
      </c>
      <c r="N101" s="272" t="s">
        <v>45</v>
      </c>
      <c r="O101" s="46"/>
      <c r="P101" s="228">
        <f>O101*H101</f>
        <v>0</v>
      </c>
      <c r="Q101" s="228">
        <v>0.20999999999999999</v>
      </c>
      <c r="R101" s="228">
        <f>Q101*H101</f>
        <v>0.60899999999999999</v>
      </c>
      <c r="S101" s="228">
        <v>0</v>
      </c>
      <c r="T101" s="229">
        <f>S101*H101</f>
        <v>0</v>
      </c>
      <c r="AR101" s="23" t="s">
        <v>146</v>
      </c>
      <c r="AT101" s="23" t="s">
        <v>150</v>
      </c>
      <c r="AU101" s="23" t="s">
        <v>138</v>
      </c>
      <c r="AY101" s="23" t="s">
        <v>130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23" t="s">
        <v>138</v>
      </c>
      <c r="BK101" s="230">
        <f>ROUND(I101*H101,2)</f>
        <v>0</v>
      </c>
      <c r="BL101" s="23" t="s">
        <v>146</v>
      </c>
      <c r="BM101" s="23" t="s">
        <v>154</v>
      </c>
    </row>
    <row r="102" s="12" customFormat="1">
      <c r="B102" s="242"/>
      <c r="C102" s="243"/>
      <c r="D102" s="233" t="s">
        <v>140</v>
      </c>
      <c r="E102" s="244" t="s">
        <v>20</v>
      </c>
      <c r="F102" s="245" t="s">
        <v>148</v>
      </c>
      <c r="G102" s="243"/>
      <c r="H102" s="246">
        <v>50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AT102" s="252" t="s">
        <v>140</v>
      </c>
      <c r="AU102" s="252" t="s">
        <v>138</v>
      </c>
      <c r="AV102" s="12" t="s">
        <v>138</v>
      </c>
      <c r="AW102" s="12" t="s">
        <v>36</v>
      </c>
      <c r="AX102" s="12" t="s">
        <v>73</v>
      </c>
      <c r="AY102" s="252" t="s">
        <v>130</v>
      </c>
    </row>
    <row r="103" s="13" customFormat="1">
      <c r="B103" s="253"/>
      <c r="C103" s="254"/>
      <c r="D103" s="233" t="s">
        <v>140</v>
      </c>
      <c r="E103" s="255" t="s">
        <v>20</v>
      </c>
      <c r="F103" s="256" t="s">
        <v>143</v>
      </c>
      <c r="G103" s="254"/>
      <c r="H103" s="257">
        <v>50</v>
      </c>
      <c r="I103" s="258"/>
      <c r="J103" s="254"/>
      <c r="K103" s="254"/>
      <c r="L103" s="259"/>
      <c r="M103" s="260"/>
      <c r="N103" s="261"/>
      <c r="O103" s="261"/>
      <c r="P103" s="261"/>
      <c r="Q103" s="261"/>
      <c r="R103" s="261"/>
      <c r="S103" s="261"/>
      <c r="T103" s="262"/>
      <c r="AT103" s="263" t="s">
        <v>140</v>
      </c>
      <c r="AU103" s="263" t="s">
        <v>138</v>
      </c>
      <c r="AV103" s="13" t="s">
        <v>137</v>
      </c>
      <c r="AW103" s="13" t="s">
        <v>36</v>
      </c>
      <c r="AX103" s="13" t="s">
        <v>81</v>
      </c>
      <c r="AY103" s="263" t="s">
        <v>130</v>
      </c>
    </row>
    <row r="104" s="12" customFormat="1">
      <c r="B104" s="242"/>
      <c r="C104" s="243"/>
      <c r="D104" s="233" t="s">
        <v>140</v>
      </c>
      <c r="E104" s="243"/>
      <c r="F104" s="245" t="s">
        <v>155</v>
      </c>
      <c r="G104" s="243"/>
      <c r="H104" s="246">
        <v>2.8999999999999999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AT104" s="252" t="s">
        <v>140</v>
      </c>
      <c r="AU104" s="252" t="s">
        <v>138</v>
      </c>
      <c r="AV104" s="12" t="s">
        <v>138</v>
      </c>
      <c r="AW104" s="12" t="s">
        <v>6</v>
      </c>
      <c r="AX104" s="12" t="s">
        <v>81</v>
      </c>
      <c r="AY104" s="252" t="s">
        <v>130</v>
      </c>
    </row>
    <row r="105" s="1" customFormat="1" ht="16.5" customHeight="1">
      <c r="B105" s="45"/>
      <c r="C105" s="220" t="s">
        <v>137</v>
      </c>
      <c r="D105" s="220" t="s">
        <v>132</v>
      </c>
      <c r="E105" s="221" t="s">
        <v>156</v>
      </c>
      <c r="F105" s="222" t="s">
        <v>157</v>
      </c>
      <c r="G105" s="223" t="s">
        <v>135</v>
      </c>
      <c r="H105" s="224">
        <v>50</v>
      </c>
      <c r="I105" s="225"/>
      <c r="J105" s="224">
        <f>ROUND(I105*H105,2)</f>
        <v>0</v>
      </c>
      <c r="K105" s="222" t="s">
        <v>136</v>
      </c>
      <c r="L105" s="71"/>
      <c r="M105" s="226" t="s">
        <v>20</v>
      </c>
      <c r="N105" s="227" t="s">
        <v>45</v>
      </c>
      <c r="O105" s="46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23" t="s">
        <v>137</v>
      </c>
      <c r="AT105" s="23" t="s">
        <v>132</v>
      </c>
      <c r="AU105" s="23" t="s">
        <v>138</v>
      </c>
      <c r="AY105" s="23" t="s">
        <v>130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3" t="s">
        <v>138</v>
      </c>
      <c r="BK105" s="230">
        <f>ROUND(I105*H105,2)</f>
        <v>0</v>
      </c>
      <c r="BL105" s="23" t="s">
        <v>137</v>
      </c>
      <c r="BM105" s="23" t="s">
        <v>158</v>
      </c>
    </row>
    <row r="106" s="12" customFormat="1">
      <c r="B106" s="242"/>
      <c r="C106" s="243"/>
      <c r="D106" s="233" t="s">
        <v>140</v>
      </c>
      <c r="E106" s="244" t="s">
        <v>20</v>
      </c>
      <c r="F106" s="245" t="s">
        <v>148</v>
      </c>
      <c r="G106" s="243"/>
      <c r="H106" s="246">
        <v>50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AT106" s="252" t="s">
        <v>140</v>
      </c>
      <c r="AU106" s="252" t="s">
        <v>138</v>
      </c>
      <c r="AV106" s="12" t="s">
        <v>138</v>
      </c>
      <c r="AW106" s="12" t="s">
        <v>36</v>
      </c>
      <c r="AX106" s="12" t="s">
        <v>73</v>
      </c>
      <c r="AY106" s="252" t="s">
        <v>130</v>
      </c>
    </row>
    <row r="107" s="13" customFormat="1">
      <c r="B107" s="253"/>
      <c r="C107" s="254"/>
      <c r="D107" s="233" t="s">
        <v>140</v>
      </c>
      <c r="E107" s="255" t="s">
        <v>20</v>
      </c>
      <c r="F107" s="256" t="s">
        <v>143</v>
      </c>
      <c r="G107" s="254"/>
      <c r="H107" s="257">
        <v>50</v>
      </c>
      <c r="I107" s="258"/>
      <c r="J107" s="254"/>
      <c r="K107" s="254"/>
      <c r="L107" s="259"/>
      <c r="M107" s="260"/>
      <c r="N107" s="261"/>
      <c r="O107" s="261"/>
      <c r="P107" s="261"/>
      <c r="Q107" s="261"/>
      <c r="R107" s="261"/>
      <c r="S107" s="261"/>
      <c r="T107" s="262"/>
      <c r="AT107" s="263" t="s">
        <v>140</v>
      </c>
      <c r="AU107" s="263" t="s">
        <v>138</v>
      </c>
      <c r="AV107" s="13" t="s">
        <v>137</v>
      </c>
      <c r="AW107" s="13" t="s">
        <v>36</v>
      </c>
      <c r="AX107" s="13" t="s">
        <v>81</v>
      </c>
      <c r="AY107" s="263" t="s">
        <v>130</v>
      </c>
    </row>
    <row r="108" s="10" customFormat="1" ht="29.88" customHeight="1">
      <c r="B108" s="204"/>
      <c r="C108" s="205"/>
      <c r="D108" s="206" t="s">
        <v>72</v>
      </c>
      <c r="E108" s="218" t="s">
        <v>159</v>
      </c>
      <c r="F108" s="218" t="s">
        <v>160</v>
      </c>
      <c r="G108" s="205"/>
      <c r="H108" s="205"/>
      <c r="I108" s="208"/>
      <c r="J108" s="219">
        <f>BK108</f>
        <v>0</v>
      </c>
      <c r="K108" s="205"/>
      <c r="L108" s="210"/>
      <c r="M108" s="211"/>
      <c r="N108" s="212"/>
      <c r="O108" s="212"/>
      <c r="P108" s="213">
        <f>SUM(P109:P112)</f>
        <v>0</v>
      </c>
      <c r="Q108" s="212"/>
      <c r="R108" s="213">
        <f>SUM(R109:R112)</f>
        <v>0.017607599999999998</v>
      </c>
      <c r="S108" s="212"/>
      <c r="T108" s="214">
        <f>SUM(T109:T112)</f>
        <v>0</v>
      </c>
      <c r="AR108" s="215" t="s">
        <v>81</v>
      </c>
      <c r="AT108" s="216" t="s">
        <v>72</v>
      </c>
      <c r="AU108" s="216" t="s">
        <v>81</v>
      </c>
      <c r="AY108" s="215" t="s">
        <v>130</v>
      </c>
      <c r="BK108" s="217">
        <f>SUM(BK109:BK112)</f>
        <v>0</v>
      </c>
    </row>
    <row r="109" s="1" customFormat="1" ht="25.5" customHeight="1">
      <c r="B109" s="45"/>
      <c r="C109" s="220" t="s">
        <v>161</v>
      </c>
      <c r="D109" s="220" t="s">
        <v>132</v>
      </c>
      <c r="E109" s="221" t="s">
        <v>162</v>
      </c>
      <c r="F109" s="222" t="s">
        <v>163</v>
      </c>
      <c r="G109" s="223" t="s">
        <v>135</v>
      </c>
      <c r="H109" s="224">
        <v>4.0199999999999996</v>
      </c>
      <c r="I109" s="225"/>
      <c r="J109" s="224">
        <f>ROUND(I109*H109,2)</f>
        <v>0</v>
      </c>
      <c r="K109" s="222" t="s">
        <v>136</v>
      </c>
      <c r="L109" s="71"/>
      <c r="M109" s="226" t="s">
        <v>20</v>
      </c>
      <c r="N109" s="227" t="s">
        <v>45</v>
      </c>
      <c r="O109" s="46"/>
      <c r="P109" s="228">
        <f>O109*H109</f>
        <v>0</v>
      </c>
      <c r="Q109" s="228">
        <v>0.0043800000000000002</v>
      </c>
      <c r="R109" s="228">
        <f>Q109*H109</f>
        <v>0.017607599999999998</v>
      </c>
      <c r="S109" s="228">
        <v>0</v>
      </c>
      <c r="T109" s="229">
        <f>S109*H109</f>
        <v>0</v>
      </c>
      <c r="AR109" s="23" t="s">
        <v>137</v>
      </c>
      <c r="AT109" s="23" t="s">
        <v>132</v>
      </c>
      <c r="AU109" s="23" t="s">
        <v>138</v>
      </c>
      <c r="AY109" s="23" t="s">
        <v>130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3" t="s">
        <v>138</v>
      </c>
      <c r="BK109" s="230">
        <f>ROUND(I109*H109,2)</f>
        <v>0</v>
      </c>
      <c r="BL109" s="23" t="s">
        <v>137</v>
      </c>
      <c r="BM109" s="23" t="s">
        <v>164</v>
      </c>
    </row>
    <row r="110" s="11" customFormat="1">
      <c r="B110" s="231"/>
      <c r="C110" s="232"/>
      <c r="D110" s="233" t="s">
        <v>140</v>
      </c>
      <c r="E110" s="234" t="s">
        <v>20</v>
      </c>
      <c r="F110" s="235" t="s">
        <v>165</v>
      </c>
      <c r="G110" s="232"/>
      <c r="H110" s="234" t="s">
        <v>20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AT110" s="241" t="s">
        <v>140</v>
      </c>
      <c r="AU110" s="241" t="s">
        <v>138</v>
      </c>
      <c r="AV110" s="11" t="s">
        <v>81</v>
      </c>
      <c r="AW110" s="11" t="s">
        <v>36</v>
      </c>
      <c r="AX110" s="11" t="s">
        <v>73</v>
      </c>
      <c r="AY110" s="241" t="s">
        <v>130</v>
      </c>
    </row>
    <row r="111" s="12" customFormat="1">
      <c r="B111" s="242"/>
      <c r="C111" s="243"/>
      <c r="D111" s="233" t="s">
        <v>140</v>
      </c>
      <c r="E111" s="244" t="s">
        <v>20</v>
      </c>
      <c r="F111" s="245" t="s">
        <v>166</v>
      </c>
      <c r="G111" s="243"/>
      <c r="H111" s="246">
        <v>4.0199999999999996</v>
      </c>
      <c r="I111" s="247"/>
      <c r="J111" s="243"/>
      <c r="K111" s="243"/>
      <c r="L111" s="248"/>
      <c r="M111" s="249"/>
      <c r="N111" s="250"/>
      <c r="O111" s="250"/>
      <c r="P111" s="250"/>
      <c r="Q111" s="250"/>
      <c r="R111" s="250"/>
      <c r="S111" s="250"/>
      <c r="T111" s="251"/>
      <c r="AT111" s="252" t="s">
        <v>140</v>
      </c>
      <c r="AU111" s="252" t="s">
        <v>138</v>
      </c>
      <c r="AV111" s="12" t="s">
        <v>138</v>
      </c>
      <c r="AW111" s="12" t="s">
        <v>36</v>
      </c>
      <c r="AX111" s="12" t="s">
        <v>73</v>
      </c>
      <c r="AY111" s="252" t="s">
        <v>130</v>
      </c>
    </row>
    <row r="112" s="13" customFormat="1">
      <c r="B112" s="253"/>
      <c r="C112" s="254"/>
      <c r="D112" s="233" t="s">
        <v>140</v>
      </c>
      <c r="E112" s="255" t="s">
        <v>20</v>
      </c>
      <c r="F112" s="256" t="s">
        <v>143</v>
      </c>
      <c r="G112" s="254"/>
      <c r="H112" s="257">
        <v>4.0199999999999996</v>
      </c>
      <c r="I112" s="258"/>
      <c r="J112" s="254"/>
      <c r="K112" s="254"/>
      <c r="L112" s="259"/>
      <c r="M112" s="260"/>
      <c r="N112" s="261"/>
      <c r="O112" s="261"/>
      <c r="P112" s="261"/>
      <c r="Q112" s="261"/>
      <c r="R112" s="261"/>
      <c r="S112" s="261"/>
      <c r="T112" s="262"/>
      <c r="AT112" s="263" t="s">
        <v>140</v>
      </c>
      <c r="AU112" s="263" t="s">
        <v>138</v>
      </c>
      <c r="AV112" s="13" t="s">
        <v>137</v>
      </c>
      <c r="AW112" s="13" t="s">
        <v>36</v>
      </c>
      <c r="AX112" s="13" t="s">
        <v>81</v>
      </c>
      <c r="AY112" s="263" t="s">
        <v>130</v>
      </c>
    </row>
    <row r="113" s="10" customFormat="1" ht="29.88" customHeight="1">
      <c r="B113" s="204"/>
      <c r="C113" s="205"/>
      <c r="D113" s="206" t="s">
        <v>72</v>
      </c>
      <c r="E113" s="218" t="s">
        <v>167</v>
      </c>
      <c r="F113" s="218" t="s">
        <v>168</v>
      </c>
      <c r="G113" s="205"/>
      <c r="H113" s="205"/>
      <c r="I113" s="208"/>
      <c r="J113" s="219">
        <f>BK113</f>
        <v>0</v>
      </c>
      <c r="K113" s="205"/>
      <c r="L113" s="210"/>
      <c r="M113" s="211"/>
      <c r="N113" s="212"/>
      <c r="O113" s="212"/>
      <c r="P113" s="213">
        <f>SUM(P114:P129)</f>
        <v>0</v>
      </c>
      <c r="Q113" s="212"/>
      <c r="R113" s="213">
        <f>SUM(R114:R129)</f>
        <v>13.39054</v>
      </c>
      <c r="S113" s="212"/>
      <c r="T113" s="214">
        <f>SUM(T114:T129)</f>
        <v>0</v>
      </c>
      <c r="AR113" s="215" t="s">
        <v>81</v>
      </c>
      <c r="AT113" s="216" t="s">
        <v>72</v>
      </c>
      <c r="AU113" s="216" t="s">
        <v>81</v>
      </c>
      <c r="AY113" s="215" t="s">
        <v>130</v>
      </c>
      <c r="BK113" s="217">
        <f>SUM(BK114:BK129)</f>
        <v>0</v>
      </c>
    </row>
    <row r="114" s="1" customFormat="1" ht="38.25" customHeight="1">
      <c r="B114" s="45"/>
      <c r="C114" s="220" t="s">
        <v>159</v>
      </c>
      <c r="D114" s="220" t="s">
        <v>132</v>
      </c>
      <c r="E114" s="221" t="s">
        <v>169</v>
      </c>
      <c r="F114" s="222" t="s">
        <v>170</v>
      </c>
      <c r="G114" s="223" t="s">
        <v>171</v>
      </c>
      <c r="H114" s="224">
        <v>400</v>
      </c>
      <c r="I114" s="225"/>
      <c r="J114" s="224">
        <f>ROUND(I114*H114,2)</f>
        <v>0</v>
      </c>
      <c r="K114" s="222" t="s">
        <v>136</v>
      </c>
      <c r="L114" s="71"/>
      <c r="M114" s="226" t="s">
        <v>20</v>
      </c>
      <c r="N114" s="227" t="s">
        <v>45</v>
      </c>
      <c r="O114" s="46"/>
      <c r="P114" s="228">
        <f>O114*H114</f>
        <v>0</v>
      </c>
      <c r="Q114" s="228">
        <v>0.033000000000000002</v>
      </c>
      <c r="R114" s="228">
        <f>Q114*H114</f>
        <v>13.200000000000001</v>
      </c>
      <c r="S114" s="228">
        <v>0</v>
      </c>
      <c r="T114" s="229">
        <f>S114*H114</f>
        <v>0</v>
      </c>
      <c r="AR114" s="23" t="s">
        <v>137</v>
      </c>
      <c r="AT114" s="23" t="s">
        <v>132</v>
      </c>
      <c r="AU114" s="23" t="s">
        <v>138</v>
      </c>
      <c r="AY114" s="23" t="s">
        <v>130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3" t="s">
        <v>138</v>
      </c>
      <c r="BK114" s="230">
        <f>ROUND(I114*H114,2)</f>
        <v>0</v>
      </c>
      <c r="BL114" s="23" t="s">
        <v>137</v>
      </c>
      <c r="BM114" s="23" t="s">
        <v>172</v>
      </c>
    </row>
    <row r="115" s="11" customFormat="1">
      <c r="B115" s="231"/>
      <c r="C115" s="232"/>
      <c r="D115" s="233" t="s">
        <v>140</v>
      </c>
      <c r="E115" s="234" t="s">
        <v>20</v>
      </c>
      <c r="F115" s="235" t="s">
        <v>141</v>
      </c>
      <c r="G115" s="232"/>
      <c r="H115" s="234" t="s">
        <v>20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AT115" s="241" t="s">
        <v>140</v>
      </c>
      <c r="AU115" s="241" t="s">
        <v>138</v>
      </c>
      <c r="AV115" s="11" t="s">
        <v>81</v>
      </c>
      <c r="AW115" s="11" t="s">
        <v>36</v>
      </c>
      <c r="AX115" s="11" t="s">
        <v>73</v>
      </c>
      <c r="AY115" s="241" t="s">
        <v>130</v>
      </c>
    </row>
    <row r="116" s="12" customFormat="1">
      <c r="B116" s="242"/>
      <c r="C116" s="243"/>
      <c r="D116" s="233" t="s">
        <v>140</v>
      </c>
      <c r="E116" s="244" t="s">
        <v>20</v>
      </c>
      <c r="F116" s="245" t="s">
        <v>173</v>
      </c>
      <c r="G116" s="243"/>
      <c r="H116" s="246">
        <v>400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AT116" s="252" t="s">
        <v>140</v>
      </c>
      <c r="AU116" s="252" t="s">
        <v>138</v>
      </c>
      <c r="AV116" s="12" t="s">
        <v>138</v>
      </c>
      <c r="AW116" s="12" t="s">
        <v>36</v>
      </c>
      <c r="AX116" s="12" t="s">
        <v>73</v>
      </c>
      <c r="AY116" s="252" t="s">
        <v>130</v>
      </c>
    </row>
    <row r="117" s="13" customFormat="1">
      <c r="B117" s="253"/>
      <c r="C117" s="254"/>
      <c r="D117" s="233" t="s">
        <v>140</v>
      </c>
      <c r="E117" s="255" t="s">
        <v>20</v>
      </c>
      <c r="F117" s="256" t="s">
        <v>143</v>
      </c>
      <c r="G117" s="254"/>
      <c r="H117" s="257">
        <v>400</v>
      </c>
      <c r="I117" s="258"/>
      <c r="J117" s="254"/>
      <c r="K117" s="254"/>
      <c r="L117" s="259"/>
      <c r="M117" s="260"/>
      <c r="N117" s="261"/>
      <c r="O117" s="261"/>
      <c r="P117" s="261"/>
      <c r="Q117" s="261"/>
      <c r="R117" s="261"/>
      <c r="S117" s="261"/>
      <c r="T117" s="262"/>
      <c r="AT117" s="263" t="s">
        <v>140</v>
      </c>
      <c r="AU117" s="263" t="s">
        <v>138</v>
      </c>
      <c r="AV117" s="13" t="s">
        <v>137</v>
      </c>
      <c r="AW117" s="13" t="s">
        <v>36</v>
      </c>
      <c r="AX117" s="13" t="s">
        <v>81</v>
      </c>
      <c r="AY117" s="263" t="s">
        <v>130</v>
      </c>
    </row>
    <row r="118" s="1" customFormat="1" ht="51" customHeight="1">
      <c r="B118" s="45"/>
      <c r="C118" s="220" t="s">
        <v>174</v>
      </c>
      <c r="D118" s="220" t="s">
        <v>132</v>
      </c>
      <c r="E118" s="221" t="s">
        <v>175</v>
      </c>
      <c r="F118" s="222" t="s">
        <v>176</v>
      </c>
      <c r="G118" s="223" t="s">
        <v>171</v>
      </c>
      <c r="H118" s="224">
        <v>400</v>
      </c>
      <c r="I118" s="225"/>
      <c r="J118" s="224">
        <f>ROUND(I118*H118,2)</f>
        <v>0</v>
      </c>
      <c r="K118" s="222" t="s">
        <v>136</v>
      </c>
      <c r="L118" s="71"/>
      <c r="M118" s="226" t="s">
        <v>20</v>
      </c>
      <c r="N118" s="227" t="s">
        <v>45</v>
      </c>
      <c r="O118" s="46"/>
      <c r="P118" s="228">
        <f>O118*H118</f>
        <v>0</v>
      </c>
      <c r="Q118" s="228">
        <v>0.00042000000000000002</v>
      </c>
      <c r="R118" s="228">
        <f>Q118*H118</f>
        <v>0.16800000000000001</v>
      </c>
      <c r="S118" s="228">
        <v>0</v>
      </c>
      <c r="T118" s="229">
        <f>S118*H118</f>
        <v>0</v>
      </c>
      <c r="AR118" s="23" t="s">
        <v>137</v>
      </c>
      <c r="AT118" s="23" t="s">
        <v>132</v>
      </c>
      <c r="AU118" s="23" t="s">
        <v>138</v>
      </c>
      <c r="AY118" s="23" t="s">
        <v>130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3" t="s">
        <v>138</v>
      </c>
      <c r="BK118" s="230">
        <f>ROUND(I118*H118,2)</f>
        <v>0</v>
      </c>
      <c r="BL118" s="23" t="s">
        <v>137</v>
      </c>
      <c r="BM118" s="23" t="s">
        <v>177</v>
      </c>
    </row>
    <row r="119" s="11" customFormat="1">
      <c r="B119" s="231"/>
      <c r="C119" s="232"/>
      <c r="D119" s="233" t="s">
        <v>140</v>
      </c>
      <c r="E119" s="234" t="s">
        <v>20</v>
      </c>
      <c r="F119" s="235" t="s">
        <v>141</v>
      </c>
      <c r="G119" s="232"/>
      <c r="H119" s="234" t="s">
        <v>20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AT119" s="241" t="s">
        <v>140</v>
      </c>
      <c r="AU119" s="241" t="s">
        <v>138</v>
      </c>
      <c r="AV119" s="11" t="s">
        <v>81</v>
      </c>
      <c r="AW119" s="11" t="s">
        <v>36</v>
      </c>
      <c r="AX119" s="11" t="s">
        <v>73</v>
      </c>
      <c r="AY119" s="241" t="s">
        <v>130</v>
      </c>
    </row>
    <row r="120" s="12" customFormat="1">
      <c r="B120" s="242"/>
      <c r="C120" s="243"/>
      <c r="D120" s="233" t="s">
        <v>140</v>
      </c>
      <c r="E120" s="244" t="s">
        <v>20</v>
      </c>
      <c r="F120" s="245" t="s">
        <v>173</v>
      </c>
      <c r="G120" s="243"/>
      <c r="H120" s="246">
        <v>400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AT120" s="252" t="s">
        <v>140</v>
      </c>
      <c r="AU120" s="252" t="s">
        <v>138</v>
      </c>
      <c r="AV120" s="12" t="s">
        <v>138</v>
      </c>
      <c r="AW120" s="12" t="s">
        <v>36</v>
      </c>
      <c r="AX120" s="12" t="s">
        <v>73</v>
      </c>
      <c r="AY120" s="252" t="s">
        <v>130</v>
      </c>
    </row>
    <row r="121" s="13" customFormat="1">
      <c r="B121" s="253"/>
      <c r="C121" s="254"/>
      <c r="D121" s="233" t="s">
        <v>140</v>
      </c>
      <c r="E121" s="255" t="s">
        <v>20</v>
      </c>
      <c r="F121" s="256" t="s">
        <v>143</v>
      </c>
      <c r="G121" s="254"/>
      <c r="H121" s="257">
        <v>400</v>
      </c>
      <c r="I121" s="258"/>
      <c r="J121" s="254"/>
      <c r="K121" s="254"/>
      <c r="L121" s="259"/>
      <c r="M121" s="260"/>
      <c r="N121" s="261"/>
      <c r="O121" s="261"/>
      <c r="P121" s="261"/>
      <c r="Q121" s="261"/>
      <c r="R121" s="261"/>
      <c r="S121" s="261"/>
      <c r="T121" s="262"/>
      <c r="AT121" s="263" t="s">
        <v>140</v>
      </c>
      <c r="AU121" s="263" t="s">
        <v>138</v>
      </c>
      <c r="AV121" s="13" t="s">
        <v>137</v>
      </c>
      <c r="AW121" s="13" t="s">
        <v>36</v>
      </c>
      <c r="AX121" s="13" t="s">
        <v>81</v>
      </c>
      <c r="AY121" s="263" t="s">
        <v>130</v>
      </c>
    </row>
    <row r="122" s="1" customFormat="1" ht="25.5" customHeight="1">
      <c r="B122" s="45"/>
      <c r="C122" s="220" t="s">
        <v>178</v>
      </c>
      <c r="D122" s="220" t="s">
        <v>132</v>
      </c>
      <c r="E122" s="221" t="s">
        <v>179</v>
      </c>
      <c r="F122" s="222" t="s">
        <v>180</v>
      </c>
      <c r="G122" s="223" t="s">
        <v>171</v>
      </c>
      <c r="H122" s="224">
        <v>98</v>
      </c>
      <c r="I122" s="225"/>
      <c r="J122" s="224">
        <f>ROUND(I122*H122,2)</f>
        <v>0</v>
      </c>
      <c r="K122" s="222" t="s">
        <v>136</v>
      </c>
      <c r="L122" s="71"/>
      <c r="M122" s="226" t="s">
        <v>20</v>
      </c>
      <c r="N122" s="227" t="s">
        <v>45</v>
      </c>
      <c r="O122" s="46"/>
      <c r="P122" s="228">
        <f>O122*H122</f>
        <v>0</v>
      </c>
      <c r="Q122" s="228">
        <v>1.0000000000000001E-05</v>
      </c>
      <c r="R122" s="228">
        <f>Q122*H122</f>
        <v>0.00098000000000000019</v>
      </c>
      <c r="S122" s="228">
        <v>0</v>
      </c>
      <c r="T122" s="229">
        <f>S122*H122</f>
        <v>0</v>
      </c>
      <c r="AR122" s="23" t="s">
        <v>137</v>
      </c>
      <c r="AT122" s="23" t="s">
        <v>132</v>
      </c>
      <c r="AU122" s="23" t="s">
        <v>138</v>
      </c>
      <c r="AY122" s="23" t="s">
        <v>130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3" t="s">
        <v>138</v>
      </c>
      <c r="BK122" s="230">
        <f>ROUND(I122*H122,2)</f>
        <v>0</v>
      </c>
      <c r="BL122" s="23" t="s">
        <v>137</v>
      </c>
      <c r="BM122" s="23" t="s">
        <v>181</v>
      </c>
    </row>
    <row r="123" s="11" customFormat="1">
      <c r="B123" s="231"/>
      <c r="C123" s="232"/>
      <c r="D123" s="233" t="s">
        <v>140</v>
      </c>
      <c r="E123" s="234" t="s">
        <v>20</v>
      </c>
      <c r="F123" s="235" t="s">
        <v>182</v>
      </c>
      <c r="G123" s="232"/>
      <c r="H123" s="234" t="s">
        <v>20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AT123" s="241" t="s">
        <v>140</v>
      </c>
      <c r="AU123" s="241" t="s">
        <v>138</v>
      </c>
      <c r="AV123" s="11" t="s">
        <v>81</v>
      </c>
      <c r="AW123" s="11" t="s">
        <v>36</v>
      </c>
      <c r="AX123" s="11" t="s">
        <v>73</v>
      </c>
      <c r="AY123" s="241" t="s">
        <v>130</v>
      </c>
    </row>
    <row r="124" s="12" customFormat="1">
      <c r="B124" s="242"/>
      <c r="C124" s="243"/>
      <c r="D124" s="233" t="s">
        <v>140</v>
      </c>
      <c r="E124" s="244" t="s">
        <v>20</v>
      </c>
      <c r="F124" s="245" t="s">
        <v>183</v>
      </c>
      <c r="G124" s="243"/>
      <c r="H124" s="246">
        <v>98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AT124" s="252" t="s">
        <v>140</v>
      </c>
      <c r="AU124" s="252" t="s">
        <v>138</v>
      </c>
      <c r="AV124" s="12" t="s">
        <v>138</v>
      </c>
      <c r="AW124" s="12" t="s">
        <v>36</v>
      </c>
      <c r="AX124" s="12" t="s">
        <v>73</v>
      </c>
      <c r="AY124" s="252" t="s">
        <v>130</v>
      </c>
    </row>
    <row r="125" s="13" customFormat="1">
      <c r="B125" s="253"/>
      <c r="C125" s="254"/>
      <c r="D125" s="233" t="s">
        <v>140</v>
      </c>
      <c r="E125" s="255" t="s">
        <v>20</v>
      </c>
      <c r="F125" s="256" t="s">
        <v>143</v>
      </c>
      <c r="G125" s="254"/>
      <c r="H125" s="257">
        <v>98</v>
      </c>
      <c r="I125" s="258"/>
      <c r="J125" s="254"/>
      <c r="K125" s="254"/>
      <c r="L125" s="259"/>
      <c r="M125" s="260"/>
      <c r="N125" s="261"/>
      <c r="O125" s="261"/>
      <c r="P125" s="261"/>
      <c r="Q125" s="261"/>
      <c r="R125" s="261"/>
      <c r="S125" s="261"/>
      <c r="T125" s="262"/>
      <c r="AT125" s="263" t="s">
        <v>140</v>
      </c>
      <c r="AU125" s="263" t="s">
        <v>138</v>
      </c>
      <c r="AV125" s="13" t="s">
        <v>137</v>
      </c>
      <c r="AW125" s="13" t="s">
        <v>36</v>
      </c>
      <c r="AX125" s="13" t="s">
        <v>81</v>
      </c>
      <c r="AY125" s="263" t="s">
        <v>130</v>
      </c>
    </row>
    <row r="126" s="1" customFormat="1" ht="25.5" customHeight="1">
      <c r="B126" s="45"/>
      <c r="C126" s="220" t="s">
        <v>167</v>
      </c>
      <c r="D126" s="220" t="s">
        <v>132</v>
      </c>
      <c r="E126" s="221" t="s">
        <v>184</v>
      </c>
      <c r="F126" s="222" t="s">
        <v>185</v>
      </c>
      <c r="G126" s="223" t="s">
        <v>171</v>
      </c>
      <c r="H126" s="224">
        <v>98</v>
      </c>
      <c r="I126" s="225"/>
      <c r="J126" s="224">
        <f>ROUND(I126*H126,2)</f>
        <v>0</v>
      </c>
      <c r="K126" s="222" t="s">
        <v>136</v>
      </c>
      <c r="L126" s="71"/>
      <c r="M126" s="226" t="s">
        <v>20</v>
      </c>
      <c r="N126" s="227" t="s">
        <v>45</v>
      </c>
      <c r="O126" s="46"/>
      <c r="P126" s="228">
        <f>O126*H126</f>
        <v>0</v>
      </c>
      <c r="Q126" s="228">
        <v>0.00022000000000000001</v>
      </c>
      <c r="R126" s="228">
        <f>Q126*H126</f>
        <v>0.021559999999999999</v>
      </c>
      <c r="S126" s="228">
        <v>0</v>
      </c>
      <c r="T126" s="229">
        <f>S126*H126</f>
        <v>0</v>
      </c>
      <c r="AR126" s="23" t="s">
        <v>137</v>
      </c>
      <c r="AT126" s="23" t="s">
        <v>132</v>
      </c>
      <c r="AU126" s="23" t="s">
        <v>138</v>
      </c>
      <c r="AY126" s="23" t="s">
        <v>130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3" t="s">
        <v>138</v>
      </c>
      <c r="BK126" s="230">
        <f>ROUND(I126*H126,2)</f>
        <v>0</v>
      </c>
      <c r="BL126" s="23" t="s">
        <v>137</v>
      </c>
      <c r="BM126" s="23" t="s">
        <v>186</v>
      </c>
    </row>
    <row r="127" s="11" customFormat="1">
      <c r="B127" s="231"/>
      <c r="C127" s="232"/>
      <c r="D127" s="233" t="s">
        <v>140</v>
      </c>
      <c r="E127" s="234" t="s">
        <v>20</v>
      </c>
      <c r="F127" s="235" t="s">
        <v>182</v>
      </c>
      <c r="G127" s="232"/>
      <c r="H127" s="234" t="s">
        <v>20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AT127" s="241" t="s">
        <v>140</v>
      </c>
      <c r="AU127" s="241" t="s">
        <v>138</v>
      </c>
      <c r="AV127" s="11" t="s">
        <v>81</v>
      </c>
      <c r="AW127" s="11" t="s">
        <v>36</v>
      </c>
      <c r="AX127" s="11" t="s">
        <v>73</v>
      </c>
      <c r="AY127" s="241" t="s">
        <v>130</v>
      </c>
    </row>
    <row r="128" s="12" customFormat="1">
      <c r="B128" s="242"/>
      <c r="C128" s="243"/>
      <c r="D128" s="233" t="s">
        <v>140</v>
      </c>
      <c r="E128" s="244" t="s">
        <v>20</v>
      </c>
      <c r="F128" s="245" t="s">
        <v>183</v>
      </c>
      <c r="G128" s="243"/>
      <c r="H128" s="246">
        <v>98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AT128" s="252" t="s">
        <v>140</v>
      </c>
      <c r="AU128" s="252" t="s">
        <v>138</v>
      </c>
      <c r="AV128" s="12" t="s">
        <v>138</v>
      </c>
      <c r="AW128" s="12" t="s">
        <v>36</v>
      </c>
      <c r="AX128" s="12" t="s">
        <v>73</v>
      </c>
      <c r="AY128" s="252" t="s">
        <v>130</v>
      </c>
    </row>
    <row r="129" s="13" customFormat="1">
      <c r="B129" s="253"/>
      <c r="C129" s="254"/>
      <c r="D129" s="233" t="s">
        <v>140</v>
      </c>
      <c r="E129" s="255" t="s">
        <v>20</v>
      </c>
      <c r="F129" s="256" t="s">
        <v>143</v>
      </c>
      <c r="G129" s="254"/>
      <c r="H129" s="257">
        <v>98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AT129" s="263" t="s">
        <v>140</v>
      </c>
      <c r="AU129" s="263" t="s">
        <v>138</v>
      </c>
      <c r="AV129" s="13" t="s">
        <v>137</v>
      </c>
      <c r="AW129" s="13" t="s">
        <v>36</v>
      </c>
      <c r="AX129" s="13" t="s">
        <v>81</v>
      </c>
      <c r="AY129" s="263" t="s">
        <v>130</v>
      </c>
    </row>
    <row r="130" s="10" customFormat="1" ht="29.88" customHeight="1">
      <c r="B130" s="204"/>
      <c r="C130" s="205"/>
      <c r="D130" s="206" t="s">
        <v>72</v>
      </c>
      <c r="E130" s="218" t="s">
        <v>187</v>
      </c>
      <c r="F130" s="218" t="s">
        <v>188</v>
      </c>
      <c r="G130" s="205"/>
      <c r="H130" s="205"/>
      <c r="I130" s="208"/>
      <c r="J130" s="219">
        <f>BK130</f>
        <v>0</v>
      </c>
      <c r="K130" s="205"/>
      <c r="L130" s="210"/>
      <c r="M130" s="211"/>
      <c r="N130" s="212"/>
      <c r="O130" s="212"/>
      <c r="P130" s="213">
        <f>SUM(P131:P142)</f>
        <v>0</v>
      </c>
      <c r="Q130" s="212"/>
      <c r="R130" s="213">
        <f>SUM(R131:R142)</f>
        <v>0</v>
      </c>
      <c r="S130" s="212"/>
      <c r="T130" s="214">
        <f>SUM(T131:T142)</f>
        <v>0</v>
      </c>
      <c r="AR130" s="215" t="s">
        <v>81</v>
      </c>
      <c r="AT130" s="216" t="s">
        <v>72</v>
      </c>
      <c r="AU130" s="216" t="s">
        <v>81</v>
      </c>
      <c r="AY130" s="215" t="s">
        <v>130</v>
      </c>
      <c r="BK130" s="217">
        <f>SUM(BK131:BK142)</f>
        <v>0</v>
      </c>
    </row>
    <row r="131" s="1" customFormat="1" ht="25.5" customHeight="1">
      <c r="B131" s="45"/>
      <c r="C131" s="220" t="s">
        <v>189</v>
      </c>
      <c r="D131" s="220" t="s">
        <v>132</v>
      </c>
      <c r="E131" s="221" t="s">
        <v>190</v>
      </c>
      <c r="F131" s="222" t="s">
        <v>191</v>
      </c>
      <c r="G131" s="223" t="s">
        <v>192</v>
      </c>
      <c r="H131" s="224">
        <v>27.039999999999999</v>
      </c>
      <c r="I131" s="225"/>
      <c r="J131" s="224">
        <f>ROUND(I131*H131,2)</f>
        <v>0</v>
      </c>
      <c r="K131" s="222" t="s">
        <v>136</v>
      </c>
      <c r="L131" s="71"/>
      <c r="M131" s="226" t="s">
        <v>20</v>
      </c>
      <c r="N131" s="227" t="s">
        <v>45</v>
      </c>
      <c r="O131" s="46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AR131" s="23" t="s">
        <v>137</v>
      </c>
      <c r="AT131" s="23" t="s">
        <v>132</v>
      </c>
      <c r="AU131" s="23" t="s">
        <v>138</v>
      </c>
      <c r="AY131" s="23" t="s">
        <v>130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3" t="s">
        <v>138</v>
      </c>
      <c r="BK131" s="230">
        <f>ROUND(I131*H131,2)</f>
        <v>0</v>
      </c>
      <c r="BL131" s="23" t="s">
        <v>137</v>
      </c>
      <c r="BM131" s="23" t="s">
        <v>193</v>
      </c>
    </row>
    <row r="132" s="1" customFormat="1" ht="25.5" customHeight="1">
      <c r="B132" s="45"/>
      <c r="C132" s="220" t="s">
        <v>194</v>
      </c>
      <c r="D132" s="220" t="s">
        <v>132</v>
      </c>
      <c r="E132" s="221" t="s">
        <v>195</v>
      </c>
      <c r="F132" s="222" t="s">
        <v>196</v>
      </c>
      <c r="G132" s="223" t="s">
        <v>192</v>
      </c>
      <c r="H132" s="224">
        <v>27.039999999999999</v>
      </c>
      <c r="I132" s="225"/>
      <c r="J132" s="224">
        <f>ROUND(I132*H132,2)</f>
        <v>0</v>
      </c>
      <c r="K132" s="222" t="s">
        <v>136</v>
      </c>
      <c r="L132" s="71"/>
      <c r="M132" s="226" t="s">
        <v>20</v>
      </c>
      <c r="N132" s="227" t="s">
        <v>45</v>
      </c>
      <c r="O132" s="46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AR132" s="23" t="s">
        <v>137</v>
      </c>
      <c r="AT132" s="23" t="s">
        <v>132</v>
      </c>
      <c r="AU132" s="23" t="s">
        <v>138</v>
      </c>
      <c r="AY132" s="23" t="s">
        <v>130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3" t="s">
        <v>138</v>
      </c>
      <c r="BK132" s="230">
        <f>ROUND(I132*H132,2)</f>
        <v>0</v>
      </c>
      <c r="BL132" s="23" t="s">
        <v>137</v>
      </c>
      <c r="BM132" s="23" t="s">
        <v>197</v>
      </c>
    </row>
    <row r="133" s="1" customFormat="1" ht="25.5" customHeight="1">
      <c r="B133" s="45"/>
      <c r="C133" s="220" t="s">
        <v>198</v>
      </c>
      <c r="D133" s="220" t="s">
        <v>132</v>
      </c>
      <c r="E133" s="221" t="s">
        <v>199</v>
      </c>
      <c r="F133" s="222" t="s">
        <v>200</v>
      </c>
      <c r="G133" s="223" t="s">
        <v>192</v>
      </c>
      <c r="H133" s="224">
        <v>378.56</v>
      </c>
      <c r="I133" s="225"/>
      <c r="J133" s="224">
        <f>ROUND(I133*H133,2)</f>
        <v>0</v>
      </c>
      <c r="K133" s="222" t="s">
        <v>136</v>
      </c>
      <c r="L133" s="71"/>
      <c r="M133" s="226" t="s">
        <v>20</v>
      </c>
      <c r="N133" s="227" t="s">
        <v>45</v>
      </c>
      <c r="O133" s="46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AR133" s="23" t="s">
        <v>137</v>
      </c>
      <c r="AT133" s="23" t="s">
        <v>132</v>
      </c>
      <c r="AU133" s="23" t="s">
        <v>138</v>
      </c>
      <c r="AY133" s="23" t="s">
        <v>130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3" t="s">
        <v>138</v>
      </c>
      <c r="BK133" s="230">
        <f>ROUND(I133*H133,2)</f>
        <v>0</v>
      </c>
      <c r="BL133" s="23" t="s">
        <v>137</v>
      </c>
      <c r="BM133" s="23" t="s">
        <v>201</v>
      </c>
    </row>
    <row r="134" s="12" customFormat="1">
      <c r="B134" s="242"/>
      <c r="C134" s="243"/>
      <c r="D134" s="233" t="s">
        <v>140</v>
      </c>
      <c r="E134" s="244" t="s">
        <v>20</v>
      </c>
      <c r="F134" s="245" t="s">
        <v>202</v>
      </c>
      <c r="G134" s="243"/>
      <c r="H134" s="246">
        <v>378.56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AT134" s="252" t="s">
        <v>140</v>
      </c>
      <c r="AU134" s="252" t="s">
        <v>138</v>
      </c>
      <c r="AV134" s="12" t="s">
        <v>138</v>
      </c>
      <c r="AW134" s="12" t="s">
        <v>36</v>
      </c>
      <c r="AX134" s="12" t="s">
        <v>73</v>
      </c>
      <c r="AY134" s="252" t="s">
        <v>130</v>
      </c>
    </row>
    <row r="135" s="13" customFormat="1">
      <c r="B135" s="253"/>
      <c r="C135" s="254"/>
      <c r="D135" s="233" t="s">
        <v>140</v>
      </c>
      <c r="E135" s="255" t="s">
        <v>20</v>
      </c>
      <c r="F135" s="256" t="s">
        <v>143</v>
      </c>
      <c r="G135" s="254"/>
      <c r="H135" s="257">
        <v>378.56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AT135" s="263" t="s">
        <v>140</v>
      </c>
      <c r="AU135" s="263" t="s">
        <v>138</v>
      </c>
      <c r="AV135" s="13" t="s">
        <v>137</v>
      </c>
      <c r="AW135" s="13" t="s">
        <v>36</v>
      </c>
      <c r="AX135" s="13" t="s">
        <v>81</v>
      </c>
      <c r="AY135" s="263" t="s">
        <v>130</v>
      </c>
    </row>
    <row r="136" s="1" customFormat="1" ht="38.25" customHeight="1">
      <c r="B136" s="45"/>
      <c r="C136" s="220" t="s">
        <v>203</v>
      </c>
      <c r="D136" s="220" t="s">
        <v>132</v>
      </c>
      <c r="E136" s="221" t="s">
        <v>204</v>
      </c>
      <c r="F136" s="222" t="s">
        <v>205</v>
      </c>
      <c r="G136" s="223" t="s">
        <v>192</v>
      </c>
      <c r="H136" s="224">
        <v>26.93</v>
      </c>
      <c r="I136" s="225"/>
      <c r="J136" s="224">
        <f>ROUND(I136*H136,2)</f>
        <v>0</v>
      </c>
      <c r="K136" s="222" t="s">
        <v>136</v>
      </c>
      <c r="L136" s="71"/>
      <c r="M136" s="226" t="s">
        <v>20</v>
      </c>
      <c r="N136" s="227" t="s">
        <v>45</v>
      </c>
      <c r="O136" s="46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AR136" s="23" t="s">
        <v>137</v>
      </c>
      <c r="AT136" s="23" t="s">
        <v>132</v>
      </c>
      <c r="AU136" s="23" t="s">
        <v>138</v>
      </c>
      <c r="AY136" s="23" t="s">
        <v>130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3" t="s">
        <v>138</v>
      </c>
      <c r="BK136" s="230">
        <f>ROUND(I136*H136,2)</f>
        <v>0</v>
      </c>
      <c r="BL136" s="23" t="s">
        <v>137</v>
      </c>
      <c r="BM136" s="23" t="s">
        <v>206</v>
      </c>
    </row>
    <row r="137" s="12" customFormat="1">
      <c r="B137" s="242"/>
      <c r="C137" s="243"/>
      <c r="D137" s="233" t="s">
        <v>140</v>
      </c>
      <c r="E137" s="244" t="s">
        <v>20</v>
      </c>
      <c r="F137" s="245" t="s">
        <v>207</v>
      </c>
      <c r="G137" s="243"/>
      <c r="H137" s="246">
        <v>27.039999999999999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AT137" s="252" t="s">
        <v>140</v>
      </c>
      <c r="AU137" s="252" t="s">
        <v>138</v>
      </c>
      <c r="AV137" s="12" t="s">
        <v>138</v>
      </c>
      <c r="AW137" s="12" t="s">
        <v>36</v>
      </c>
      <c r="AX137" s="12" t="s">
        <v>73</v>
      </c>
      <c r="AY137" s="252" t="s">
        <v>130</v>
      </c>
    </row>
    <row r="138" s="12" customFormat="1">
      <c r="B138" s="242"/>
      <c r="C138" s="243"/>
      <c r="D138" s="233" t="s">
        <v>140</v>
      </c>
      <c r="E138" s="244" t="s">
        <v>20</v>
      </c>
      <c r="F138" s="245" t="s">
        <v>208</v>
      </c>
      <c r="G138" s="243"/>
      <c r="H138" s="246">
        <v>-0.11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AT138" s="252" t="s">
        <v>140</v>
      </c>
      <c r="AU138" s="252" t="s">
        <v>138</v>
      </c>
      <c r="AV138" s="12" t="s">
        <v>138</v>
      </c>
      <c r="AW138" s="12" t="s">
        <v>36</v>
      </c>
      <c r="AX138" s="12" t="s">
        <v>73</v>
      </c>
      <c r="AY138" s="252" t="s">
        <v>130</v>
      </c>
    </row>
    <row r="139" s="13" customFormat="1">
      <c r="B139" s="253"/>
      <c r="C139" s="254"/>
      <c r="D139" s="233" t="s">
        <v>140</v>
      </c>
      <c r="E139" s="255" t="s">
        <v>20</v>
      </c>
      <c r="F139" s="256" t="s">
        <v>143</v>
      </c>
      <c r="G139" s="254"/>
      <c r="H139" s="257">
        <v>26.93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AT139" s="263" t="s">
        <v>140</v>
      </c>
      <c r="AU139" s="263" t="s">
        <v>138</v>
      </c>
      <c r="AV139" s="13" t="s">
        <v>137</v>
      </c>
      <c r="AW139" s="13" t="s">
        <v>36</v>
      </c>
      <c r="AX139" s="13" t="s">
        <v>81</v>
      </c>
      <c r="AY139" s="263" t="s">
        <v>130</v>
      </c>
    </row>
    <row r="140" s="1" customFormat="1" ht="25.5" customHeight="1">
      <c r="B140" s="45"/>
      <c r="C140" s="220" t="s">
        <v>209</v>
      </c>
      <c r="D140" s="220" t="s">
        <v>132</v>
      </c>
      <c r="E140" s="221" t="s">
        <v>210</v>
      </c>
      <c r="F140" s="222" t="s">
        <v>211</v>
      </c>
      <c r="G140" s="223" t="s">
        <v>192</v>
      </c>
      <c r="H140" s="224">
        <v>0.11</v>
      </c>
      <c r="I140" s="225"/>
      <c r="J140" s="224">
        <f>ROUND(I140*H140,2)</f>
        <v>0</v>
      </c>
      <c r="K140" s="222" t="s">
        <v>136</v>
      </c>
      <c r="L140" s="71"/>
      <c r="M140" s="226" t="s">
        <v>20</v>
      </c>
      <c r="N140" s="227" t="s">
        <v>45</v>
      </c>
      <c r="O140" s="46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AR140" s="23" t="s">
        <v>137</v>
      </c>
      <c r="AT140" s="23" t="s">
        <v>132</v>
      </c>
      <c r="AU140" s="23" t="s">
        <v>138</v>
      </c>
      <c r="AY140" s="23" t="s">
        <v>130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23" t="s">
        <v>138</v>
      </c>
      <c r="BK140" s="230">
        <f>ROUND(I140*H140,2)</f>
        <v>0</v>
      </c>
      <c r="BL140" s="23" t="s">
        <v>137</v>
      </c>
      <c r="BM140" s="23" t="s">
        <v>212</v>
      </c>
    </row>
    <row r="141" s="12" customFormat="1">
      <c r="B141" s="242"/>
      <c r="C141" s="243"/>
      <c r="D141" s="233" t="s">
        <v>140</v>
      </c>
      <c r="E141" s="244" t="s">
        <v>20</v>
      </c>
      <c r="F141" s="245" t="s">
        <v>213</v>
      </c>
      <c r="G141" s="243"/>
      <c r="H141" s="246">
        <v>0.11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AT141" s="252" t="s">
        <v>140</v>
      </c>
      <c r="AU141" s="252" t="s">
        <v>138</v>
      </c>
      <c r="AV141" s="12" t="s">
        <v>138</v>
      </c>
      <c r="AW141" s="12" t="s">
        <v>36</v>
      </c>
      <c r="AX141" s="12" t="s">
        <v>73</v>
      </c>
      <c r="AY141" s="252" t="s">
        <v>130</v>
      </c>
    </row>
    <row r="142" s="13" customFormat="1">
      <c r="B142" s="253"/>
      <c r="C142" s="254"/>
      <c r="D142" s="233" t="s">
        <v>140</v>
      </c>
      <c r="E142" s="255" t="s">
        <v>20</v>
      </c>
      <c r="F142" s="256" t="s">
        <v>143</v>
      </c>
      <c r="G142" s="254"/>
      <c r="H142" s="257">
        <v>0.11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AT142" s="263" t="s">
        <v>140</v>
      </c>
      <c r="AU142" s="263" t="s">
        <v>138</v>
      </c>
      <c r="AV142" s="13" t="s">
        <v>137</v>
      </c>
      <c r="AW142" s="13" t="s">
        <v>36</v>
      </c>
      <c r="AX142" s="13" t="s">
        <v>81</v>
      </c>
      <c r="AY142" s="263" t="s">
        <v>130</v>
      </c>
    </row>
    <row r="143" s="10" customFormat="1" ht="29.88" customHeight="1">
      <c r="B143" s="204"/>
      <c r="C143" s="205"/>
      <c r="D143" s="206" t="s">
        <v>72</v>
      </c>
      <c r="E143" s="218" t="s">
        <v>214</v>
      </c>
      <c r="F143" s="218" t="s">
        <v>215</v>
      </c>
      <c r="G143" s="205"/>
      <c r="H143" s="205"/>
      <c r="I143" s="208"/>
      <c r="J143" s="219">
        <f>BK143</f>
        <v>0</v>
      </c>
      <c r="K143" s="205"/>
      <c r="L143" s="210"/>
      <c r="M143" s="211"/>
      <c r="N143" s="212"/>
      <c r="O143" s="212"/>
      <c r="P143" s="213">
        <f>P144</f>
        <v>0</v>
      </c>
      <c r="Q143" s="212"/>
      <c r="R143" s="213">
        <f>R144</f>
        <v>0</v>
      </c>
      <c r="S143" s="212"/>
      <c r="T143" s="214">
        <f>T144</f>
        <v>0</v>
      </c>
      <c r="AR143" s="215" t="s">
        <v>81</v>
      </c>
      <c r="AT143" s="216" t="s">
        <v>72</v>
      </c>
      <c r="AU143" s="216" t="s">
        <v>81</v>
      </c>
      <c r="AY143" s="215" t="s">
        <v>130</v>
      </c>
      <c r="BK143" s="217">
        <f>BK144</f>
        <v>0</v>
      </c>
    </row>
    <row r="144" s="1" customFormat="1" ht="38.25" customHeight="1">
      <c r="B144" s="45"/>
      <c r="C144" s="220" t="s">
        <v>10</v>
      </c>
      <c r="D144" s="220" t="s">
        <v>132</v>
      </c>
      <c r="E144" s="221" t="s">
        <v>216</v>
      </c>
      <c r="F144" s="222" t="s">
        <v>217</v>
      </c>
      <c r="G144" s="223" t="s">
        <v>192</v>
      </c>
      <c r="H144" s="224">
        <v>13.41</v>
      </c>
      <c r="I144" s="225"/>
      <c r="J144" s="224">
        <f>ROUND(I144*H144,2)</f>
        <v>0</v>
      </c>
      <c r="K144" s="222" t="s">
        <v>136</v>
      </c>
      <c r="L144" s="71"/>
      <c r="M144" s="226" t="s">
        <v>20</v>
      </c>
      <c r="N144" s="227" t="s">
        <v>45</v>
      </c>
      <c r="O144" s="46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AR144" s="23" t="s">
        <v>137</v>
      </c>
      <c r="AT144" s="23" t="s">
        <v>132</v>
      </c>
      <c r="AU144" s="23" t="s">
        <v>138</v>
      </c>
      <c r="AY144" s="23" t="s">
        <v>130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3" t="s">
        <v>138</v>
      </c>
      <c r="BK144" s="230">
        <f>ROUND(I144*H144,2)</f>
        <v>0</v>
      </c>
      <c r="BL144" s="23" t="s">
        <v>137</v>
      </c>
      <c r="BM144" s="23" t="s">
        <v>218</v>
      </c>
    </row>
    <row r="145" s="10" customFormat="1" ht="37.44001" customHeight="1">
      <c r="B145" s="204"/>
      <c r="C145" s="205"/>
      <c r="D145" s="206" t="s">
        <v>72</v>
      </c>
      <c r="E145" s="207" t="s">
        <v>219</v>
      </c>
      <c r="F145" s="207" t="s">
        <v>220</v>
      </c>
      <c r="G145" s="205"/>
      <c r="H145" s="205"/>
      <c r="I145" s="208"/>
      <c r="J145" s="209">
        <f>BK145</f>
        <v>0</v>
      </c>
      <c r="K145" s="205"/>
      <c r="L145" s="210"/>
      <c r="M145" s="211"/>
      <c r="N145" s="212"/>
      <c r="O145" s="212"/>
      <c r="P145" s="213">
        <f>P146+P199+P221+P231+P260+P299</f>
        <v>0</v>
      </c>
      <c r="Q145" s="212"/>
      <c r="R145" s="213">
        <f>R146+R199+R221+R231+R260+R299</f>
        <v>6.8242878999999999</v>
      </c>
      <c r="S145" s="212"/>
      <c r="T145" s="214">
        <f>T146+T199+T221+T231+T260+T299</f>
        <v>1.5383900000000002</v>
      </c>
      <c r="AR145" s="215" t="s">
        <v>138</v>
      </c>
      <c r="AT145" s="216" t="s">
        <v>72</v>
      </c>
      <c r="AU145" s="216" t="s">
        <v>73</v>
      </c>
      <c r="AY145" s="215" t="s">
        <v>130</v>
      </c>
      <c r="BK145" s="217">
        <f>BK146+BK199+BK221+BK231+BK260+BK299</f>
        <v>0</v>
      </c>
    </row>
    <row r="146" s="10" customFormat="1" ht="19.92" customHeight="1">
      <c r="B146" s="204"/>
      <c r="C146" s="205"/>
      <c r="D146" s="206" t="s">
        <v>72</v>
      </c>
      <c r="E146" s="218" t="s">
        <v>221</v>
      </c>
      <c r="F146" s="218" t="s">
        <v>222</v>
      </c>
      <c r="G146" s="205"/>
      <c r="H146" s="205"/>
      <c r="I146" s="208"/>
      <c r="J146" s="219">
        <f>BK146</f>
        <v>0</v>
      </c>
      <c r="K146" s="205"/>
      <c r="L146" s="210"/>
      <c r="M146" s="211"/>
      <c r="N146" s="212"/>
      <c r="O146" s="212"/>
      <c r="P146" s="213">
        <f>SUM(P147:P198)</f>
        <v>0</v>
      </c>
      <c r="Q146" s="212"/>
      <c r="R146" s="213">
        <f>SUM(R147:R198)</f>
        <v>1.3572864999999998</v>
      </c>
      <c r="S146" s="212"/>
      <c r="T146" s="214">
        <f>SUM(T147:T198)</f>
        <v>1.1846800000000002</v>
      </c>
      <c r="AR146" s="215" t="s">
        <v>138</v>
      </c>
      <c r="AT146" s="216" t="s">
        <v>72</v>
      </c>
      <c r="AU146" s="216" t="s">
        <v>81</v>
      </c>
      <c r="AY146" s="215" t="s">
        <v>130</v>
      </c>
      <c r="BK146" s="217">
        <f>SUM(BK147:BK198)</f>
        <v>0</v>
      </c>
    </row>
    <row r="147" s="1" customFormat="1" ht="16.5" customHeight="1">
      <c r="B147" s="45"/>
      <c r="C147" s="220" t="s">
        <v>223</v>
      </c>
      <c r="D147" s="220" t="s">
        <v>132</v>
      </c>
      <c r="E147" s="221" t="s">
        <v>224</v>
      </c>
      <c r="F147" s="222" t="s">
        <v>225</v>
      </c>
      <c r="G147" s="223" t="s">
        <v>135</v>
      </c>
      <c r="H147" s="224">
        <v>17.579999999999998</v>
      </c>
      <c r="I147" s="225"/>
      <c r="J147" s="224">
        <f>ROUND(I147*H147,2)</f>
        <v>0</v>
      </c>
      <c r="K147" s="222" t="s">
        <v>136</v>
      </c>
      <c r="L147" s="71"/>
      <c r="M147" s="226" t="s">
        <v>20</v>
      </c>
      <c r="N147" s="227" t="s">
        <v>45</v>
      </c>
      <c r="O147" s="46"/>
      <c r="P147" s="228">
        <f>O147*H147</f>
        <v>0</v>
      </c>
      <c r="Q147" s="228">
        <v>0</v>
      </c>
      <c r="R147" s="228">
        <f>Q147*H147</f>
        <v>0</v>
      </c>
      <c r="S147" s="228">
        <v>0.0060000000000000001</v>
      </c>
      <c r="T147" s="229">
        <f>S147*H147</f>
        <v>0.10547999999999999</v>
      </c>
      <c r="AR147" s="23" t="s">
        <v>223</v>
      </c>
      <c r="AT147" s="23" t="s">
        <v>132</v>
      </c>
      <c r="AU147" s="23" t="s">
        <v>138</v>
      </c>
      <c r="AY147" s="23" t="s">
        <v>130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3" t="s">
        <v>138</v>
      </c>
      <c r="BK147" s="230">
        <f>ROUND(I147*H147,2)</f>
        <v>0</v>
      </c>
      <c r="BL147" s="23" t="s">
        <v>223</v>
      </c>
      <c r="BM147" s="23" t="s">
        <v>226</v>
      </c>
    </row>
    <row r="148" s="11" customFormat="1">
      <c r="B148" s="231"/>
      <c r="C148" s="232"/>
      <c r="D148" s="233" t="s">
        <v>140</v>
      </c>
      <c r="E148" s="234" t="s">
        <v>20</v>
      </c>
      <c r="F148" s="235" t="s">
        <v>141</v>
      </c>
      <c r="G148" s="232"/>
      <c r="H148" s="234" t="s">
        <v>20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AT148" s="241" t="s">
        <v>140</v>
      </c>
      <c r="AU148" s="241" t="s">
        <v>138</v>
      </c>
      <c r="AV148" s="11" t="s">
        <v>81</v>
      </c>
      <c r="AW148" s="11" t="s">
        <v>36</v>
      </c>
      <c r="AX148" s="11" t="s">
        <v>73</v>
      </c>
      <c r="AY148" s="241" t="s">
        <v>130</v>
      </c>
    </row>
    <row r="149" s="11" customFormat="1">
      <c r="B149" s="231"/>
      <c r="C149" s="232"/>
      <c r="D149" s="233" t="s">
        <v>140</v>
      </c>
      <c r="E149" s="234" t="s">
        <v>20</v>
      </c>
      <c r="F149" s="235" t="s">
        <v>227</v>
      </c>
      <c r="G149" s="232"/>
      <c r="H149" s="234" t="s">
        <v>20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140</v>
      </c>
      <c r="AU149" s="241" t="s">
        <v>138</v>
      </c>
      <c r="AV149" s="11" t="s">
        <v>81</v>
      </c>
      <c r="AW149" s="11" t="s">
        <v>36</v>
      </c>
      <c r="AX149" s="11" t="s">
        <v>73</v>
      </c>
      <c r="AY149" s="241" t="s">
        <v>130</v>
      </c>
    </row>
    <row r="150" s="12" customFormat="1">
      <c r="B150" s="242"/>
      <c r="C150" s="243"/>
      <c r="D150" s="233" t="s">
        <v>140</v>
      </c>
      <c r="E150" s="244" t="s">
        <v>20</v>
      </c>
      <c r="F150" s="245" t="s">
        <v>228</v>
      </c>
      <c r="G150" s="243"/>
      <c r="H150" s="246">
        <v>17.579999999999998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AT150" s="252" t="s">
        <v>140</v>
      </c>
      <c r="AU150" s="252" t="s">
        <v>138</v>
      </c>
      <c r="AV150" s="12" t="s">
        <v>138</v>
      </c>
      <c r="AW150" s="12" t="s">
        <v>36</v>
      </c>
      <c r="AX150" s="12" t="s">
        <v>73</v>
      </c>
      <c r="AY150" s="252" t="s">
        <v>130</v>
      </c>
    </row>
    <row r="151" s="13" customFormat="1">
      <c r="B151" s="253"/>
      <c r="C151" s="254"/>
      <c r="D151" s="233" t="s">
        <v>140</v>
      </c>
      <c r="E151" s="255" t="s">
        <v>20</v>
      </c>
      <c r="F151" s="256" t="s">
        <v>143</v>
      </c>
      <c r="G151" s="254"/>
      <c r="H151" s="257">
        <v>17.579999999999998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AT151" s="263" t="s">
        <v>140</v>
      </c>
      <c r="AU151" s="263" t="s">
        <v>138</v>
      </c>
      <c r="AV151" s="13" t="s">
        <v>137</v>
      </c>
      <c r="AW151" s="13" t="s">
        <v>36</v>
      </c>
      <c r="AX151" s="13" t="s">
        <v>81</v>
      </c>
      <c r="AY151" s="263" t="s">
        <v>130</v>
      </c>
    </row>
    <row r="152" s="1" customFormat="1" ht="25.5" customHeight="1">
      <c r="B152" s="45"/>
      <c r="C152" s="220" t="s">
        <v>229</v>
      </c>
      <c r="D152" s="220" t="s">
        <v>132</v>
      </c>
      <c r="E152" s="221" t="s">
        <v>230</v>
      </c>
      <c r="F152" s="222" t="s">
        <v>231</v>
      </c>
      <c r="G152" s="223" t="s">
        <v>135</v>
      </c>
      <c r="H152" s="224">
        <v>539.60000000000002</v>
      </c>
      <c r="I152" s="225"/>
      <c r="J152" s="224">
        <f>ROUND(I152*H152,2)</f>
        <v>0</v>
      </c>
      <c r="K152" s="222" t="s">
        <v>136</v>
      </c>
      <c r="L152" s="71"/>
      <c r="M152" s="226" t="s">
        <v>20</v>
      </c>
      <c r="N152" s="227" t="s">
        <v>45</v>
      </c>
      <c r="O152" s="46"/>
      <c r="P152" s="228">
        <f>O152*H152</f>
        <v>0</v>
      </c>
      <c r="Q152" s="228">
        <v>0</v>
      </c>
      <c r="R152" s="228">
        <f>Q152*H152</f>
        <v>0</v>
      </c>
      <c r="S152" s="228">
        <v>0.002</v>
      </c>
      <c r="T152" s="229">
        <f>S152*H152</f>
        <v>1.0792000000000002</v>
      </c>
      <c r="AR152" s="23" t="s">
        <v>223</v>
      </c>
      <c r="AT152" s="23" t="s">
        <v>132</v>
      </c>
      <c r="AU152" s="23" t="s">
        <v>138</v>
      </c>
      <c r="AY152" s="23" t="s">
        <v>130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23" t="s">
        <v>138</v>
      </c>
      <c r="BK152" s="230">
        <f>ROUND(I152*H152,2)</f>
        <v>0</v>
      </c>
      <c r="BL152" s="23" t="s">
        <v>223</v>
      </c>
      <c r="BM152" s="23" t="s">
        <v>232</v>
      </c>
    </row>
    <row r="153" s="11" customFormat="1">
      <c r="B153" s="231"/>
      <c r="C153" s="232"/>
      <c r="D153" s="233" t="s">
        <v>140</v>
      </c>
      <c r="E153" s="234" t="s">
        <v>20</v>
      </c>
      <c r="F153" s="235" t="s">
        <v>141</v>
      </c>
      <c r="G153" s="232"/>
      <c r="H153" s="234" t="s">
        <v>20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AT153" s="241" t="s">
        <v>140</v>
      </c>
      <c r="AU153" s="241" t="s">
        <v>138</v>
      </c>
      <c r="AV153" s="11" t="s">
        <v>81</v>
      </c>
      <c r="AW153" s="11" t="s">
        <v>36</v>
      </c>
      <c r="AX153" s="11" t="s">
        <v>73</v>
      </c>
      <c r="AY153" s="241" t="s">
        <v>130</v>
      </c>
    </row>
    <row r="154" s="12" customFormat="1">
      <c r="B154" s="242"/>
      <c r="C154" s="243"/>
      <c r="D154" s="233" t="s">
        <v>140</v>
      </c>
      <c r="E154" s="244" t="s">
        <v>20</v>
      </c>
      <c r="F154" s="245" t="s">
        <v>233</v>
      </c>
      <c r="G154" s="243"/>
      <c r="H154" s="246">
        <v>542.29999999999995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AT154" s="252" t="s">
        <v>140</v>
      </c>
      <c r="AU154" s="252" t="s">
        <v>138</v>
      </c>
      <c r="AV154" s="12" t="s">
        <v>138</v>
      </c>
      <c r="AW154" s="12" t="s">
        <v>36</v>
      </c>
      <c r="AX154" s="12" t="s">
        <v>73</v>
      </c>
      <c r="AY154" s="252" t="s">
        <v>130</v>
      </c>
    </row>
    <row r="155" s="12" customFormat="1">
      <c r="B155" s="242"/>
      <c r="C155" s="243"/>
      <c r="D155" s="233" t="s">
        <v>140</v>
      </c>
      <c r="E155" s="244" t="s">
        <v>20</v>
      </c>
      <c r="F155" s="245" t="s">
        <v>234</v>
      </c>
      <c r="G155" s="243"/>
      <c r="H155" s="246">
        <v>-2.7000000000000002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AT155" s="252" t="s">
        <v>140</v>
      </c>
      <c r="AU155" s="252" t="s">
        <v>138</v>
      </c>
      <c r="AV155" s="12" t="s">
        <v>138</v>
      </c>
      <c r="AW155" s="12" t="s">
        <v>36</v>
      </c>
      <c r="AX155" s="12" t="s">
        <v>73</v>
      </c>
      <c r="AY155" s="252" t="s">
        <v>130</v>
      </c>
    </row>
    <row r="156" s="13" customFormat="1">
      <c r="B156" s="253"/>
      <c r="C156" s="254"/>
      <c r="D156" s="233" t="s">
        <v>140</v>
      </c>
      <c r="E156" s="255" t="s">
        <v>20</v>
      </c>
      <c r="F156" s="256" t="s">
        <v>143</v>
      </c>
      <c r="G156" s="254"/>
      <c r="H156" s="257">
        <v>539.60000000000002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AT156" s="263" t="s">
        <v>140</v>
      </c>
      <c r="AU156" s="263" t="s">
        <v>138</v>
      </c>
      <c r="AV156" s="13" t="s">
        <v>137</v>
      </c>
      <c r="AW156" s="13" t="s">
        <v>36</v>
      </c>
      <c r="AX156" s="13" t="s">
        <v>81</v>
      </c>
      <c r="AY156" s="263" t="s">
        <v>130</v>
      </c>
    </row>
    <row r="157" s="1" customFormat="1" ht="25.5" customHeight="1">
      <c r="B157" s="45"/>
      <c r="C157" s="220" t="s">
        <v>235</v>
      </c>
      <c r="D157" s="220" t="s">
        <v>132</v>
      </c>
      <c r="E157" s="221" t="s">
        <v>236</v>
      </c>
      <c r="F157" s="222" t="s">
        <v>237</v>
      </c>
      <c r="G157" s="223" t="s">
        <v>135</v>
      </c>
      <c r="H157" s="224">
        <v>566.20000000000005</v>
      </c>
      <c r="I157" s="225"/>
      <c r="J157" s="224">
        <f>ROUND(I157*H157,2)</f>
        <v>0</v>
      </c>
      <c r="K157" s="222" t="s">
        <v>136</v>
      </c>
      <c r="L157" s="71"/>
      <c r="M157" s="226" t="s">
        <v>20</v>
      </c>
      <c r="N157" s="227" t="s">
        <v>45</v>
      </c>
      <c r="O157" s="46"/>
      <c r="P157" s="228">
        <f>O157*H157</f>
        <v>0</v>
      </c>
      <c r="Q157" s="228">
        <v>0.00072000000000000005</v>
      </c>
      <c r="R157" s="228">
        <f>Q157*H157</f>
        <v>0.40766400000000008</v>
      </c>
      <c r="S157" s="228">
        <v>0</v>
      </c>
      <c r="T157" s="229">
        <f>S157*H157</f>
        <v>0</v>
      </c>
      <c r="AR157" s="23" t="s">
        <v>223</v>
      </c>
      <c r="AT157" s="23" t="s">
        <v>132</v>
      </c>
      <c r="AU157" s="23" t="s">
        <v>138</v>
      </c>
      <c r="AY157" s="23" t="s">
        <v>130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3" t="s">
        <v>138</v>
      </c>
      <c r="BK157" s="230">
        <f>ROUND(I157*H157,2)</f>
        <v>0</v>
      </c>
      <c r="BL157" s="23" t="s">
        <v>223</v>
      </c>
      <c r="BM157" s="23" t="s">
        <v>238</v>
      </c>
    </row>
    <row r="158" s="11" customFormat="1">
      <c r="B158" s="231"/>
      <c r="C158" s="232"/>
      <c r="D158" s="233" t="s">
        <v>140</v>
      </c>
      <c r="E158" s="234" t="s">
        <v>20</v>
      </c>
      <c r="F158" s="235" t="s">
        <v>141</v>
      </c>
      <c r="G158" s="232"/>
      <c r="H158" s="234" t="s">
        <v>20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AT158" s="241" t="s">
        <v>140</v>
      </c>
      <c r="AU158" s="241" t="s">
        <v>138</v>
      </c>
      <c r="AV158" s="11" t="s">
        <v>81</v>
      </c>
      <c r="AW158" s="11" t="s">
        <v>36</v>
      </c>
      <c r="AX158" s="11" t="s">
        <v>73</v>
      </c>
      <c r="AY158" s="241" t="s">
        <v>130</v>
      </c>
    </row>
    <row r="159" s="12" customFormat="1">
      <c r="B159" s="242"/>
      <c r="C159" s="243"/>
      <c r="D159" s="233" t="s">
        <v>140</v>
      </c>
      <c r="E159" s="244" t="s">
        <v>20</v>
      </c>
      <c r="F159" s="245" t="s">
        <v>233</v>
      </c>
      <c r="G159" s="243"/>
      <c r="H159" s="246">
        <v>542.29999999999995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AT159" s="252" t="s">
        <v>140</v>
      </c>
      <c r="AU159" s="252" t="s">
        <v>138</v>
      </c>
      <c r="AV159" s="12" t="s">
        <v>138</v>
      </c>
      <c r="AW159" s="12" t="s">
        <v>36</v>
      </c>
      <c r="AX159" s="12" t="s">
        <v>73</v>
      </c>
      <c r="AY159" s="252" t="s">
        <v>130</v>
      </c>
    </row>
    <row r="160" s="12" customFormat="1">
      <c r="B160" s="242"/>
      <c r="C160" s="243"/>
      <c r="D160" s="233" t="s">
        <v>140</v>
      </c>
      <c r="E160" s="244" t="s">
        <v>20</v>
      </c>
      <c r="F160" s="245" t="s">
        <v>234</v>
      </c>
      <c r="G160" s="243"/>
      <c r="H160" s="246">
        <v>-2.7000000000000002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AT160" s="252" t="s">
        <v>140</v>
      </c>
      <c r="AU160" s="252" t="s">
        <v>138</v>
      </c>
      <c r="AV160" s="12" t="s">
        <v>138</v>
      </c>
      <c r="AW160" s="12" t="s">
        <v>36</v>
      </c>
      <c r="AX160" s="12" t="s">
        <v>73</v>
      </c>
      <c r="AY160" s="252" t="s">
        <v>130</v>
      </c>
    </row>
    <row r="161" s="12" customFormat="1">
      <c r="B161" s="242"/>
      <c r="C161" s="243"/>
      <c r="D161" s="233" t="s">
        <v>140</v>
      </c>
      <c r="E161" s="244" t="s">
        <v>20</v>
      </c>
      <c r="F161" s="245" t="s">
        <v>239</v>
      </c>
      <c r="G161" s="243"/>
      <c r="H161" s="246">
        <v>12.310000000000001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AT161" s="252" t="s">
        <v>140</v>
      </c>
      <c r="AU161" s="252" t="s">
        <v>138</v>
      </c>
      <c r="AV161" s="12" t="s">
        <v>138</v>
      </c>
      <c r="AW161" s="12" t="s">
        <v>36</v>
      </c>
      <c r="AX161" s="12" t="s">
        <v>73</v>
      </c>
      <c r="AY161" s="252" t="s">
        <v>130</v>
      </c>
    </row>
    <row r="162" s="12" customFormat="1">
      <c r="B162" s="242"/>
      <c r="C162" s="243"/>
      <c r="D162" s="233" t="s">
        <v>140</v>
      </c>
      <c r="E162" s="244" t="s">
        <v>20</v>
      </c>
      <c r="F162" s="245" t="s">
        <v>240</v>
      </c>
      <c r="G162" s="243"/>
      <c r="H162" s="246">
        <v>6.8399999999999999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AT162" s="252" t="s">
        <v>140</v>
      </c>
      <c r="AU162" s="252" t="s">
        <v>138</v>
      </c>
      <c r="AV162" s="12" t="s">
        <v>138</v>
      </c>
      <c r="AW162" s="12" t="s">
        <v>36</v>
      </c>
      <c r="AX162" s="12" t="s">
        <v>73</v>
      </c>
      <c r="AY162" s="252" t="s">
        <v>130</v>
      </c>
    </row>
    <row r="163" s="12" customFormat="1">
      <c r="B163" s="242"/>
      <c r="C163" s="243"/>
      <c r="D163" s="233" t="s">
        <v>140</v>
      </c>
      <c r="E163" s="244" t="s">
        <v>20</v>
      </c>
      <c r="F163" s="245" t="s">
        <v>241</v>
      </c>
      <c r="G163" s="243"/>
      <c r="H163" s="246">
        <v>7.4500000000000002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AT163" s="252" t="s">
        <v>140</v>
      </c>
      <c r="AU163" s="252" t="s">
        <v>138</v>
      </c>
      <c r="AV163" s="12" t="s">
        <v>138</v>
      </c>
      <c r="AW163" s="12" t="s">
        <v>36</v>
      </c>
      <c r="AX163" s="12" t="s">
        <v>73</v>
      </c>
      <c r="AY163" s="252" t="s">
        <v>130</v>
      </c>
    </row>
    <row r="164" s="13" customFormat="1">
      <c r="B164" s="253"/>
      <c r="C164" s="254"/>
      <c r="D164" s="233" t="s">
        <v>140</v>
      </c>
      <c r="E164" s="255" t="s">
        <v>20</v>
      </c>
      <c r="F164" s="256" t="s">
        <v>143</v>
      </c>
      <c r="G164" s="254"/>
      <c r="H164" s="257">
        <v>566.20000000000005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AT164" s="263" t="s">
        <v>140</v>
      </c>
      <c r="AU164" s="263" t="s">
        <v>138</v>
      </c>
      <c r="AV164" s="13" t="s">
        <v>137</v>
      </c>
      <c r="AW164" s="13" t="s">
        <v>36</v>
      </c>
      <c r="AX164" s="13" t="s">
        <v>81</v>
      </c>
      <c r="AY164" s="263" t="s">
        <v>130</v>
      </c>
    </row>
    <row r="165" s="1" customFormat="1" ht="16.5" customHeight="1">
      <c r="B165" s="45"/>
      <c r="C165" s="264" t="s">
        <v>242</v>
      </c>
      <c r="D165" s="264" t="s">
        <v>150</v>
      </c>
      <c r="E165" s="265" t="s">
        <v>243</v>
      </c>
      <c r="F165" s="266" t="s">
        <v>244</v>
      </c>
      <c r="G165" s="267" t="s">
        <v>135</v>
      </c>
      <c r="H165" s="268">
        <v>651.13</v>
      </c>
      <c r="I165" s="269"/>
      <c r="J165" s="268">
        <f>ROUND(I165*H165,2)</f>
        <v>0</v>
      </c>
      <c r="K165" s="266" t="s">
        <v>245</v>
      </c>
      <c r="L165" s="270"/>
      <c r="M165" s="271" t="s">
        <v>20</v>
      </c>
      <c r="N165" s="272" t="s">
        <v>45</v>
      </c>
      <c r="O165" s="46"/>
      <c r="P165" s="228">
        <f>O165*H165</f>
        <v>0</v>
      </c>
      <c r="Q165" s="228">
        <v>0.0012999999999999999</v>
      </c>
      <c r="R165" s="228">
        <f>Q165*H165</f>
        <v>0.84646899999999992</v>
      </c>
      <c r="S165" s="228">
        <v>0</v>
      </c>
      <c r="T165" s="229">
        <f>S165*H165</f>
        <v>0</v>
      </c>
      <c r="AR165" s="23" t="s">
        <v>246</v>
      </c>
      <c r="AT165" s="23" t="s">
        <v>150</v>
      </c>
      <c r="AU165" s="23" t="s">
        <v>138</v>
      </c>
      <c r="AY165" s="23" t="s">
        <v>130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23" t="s">
        <v>138</v>
      </c>
      <c r="BK165" s="230">
        <f>ROUND(I165*H165,2)</f>
        <v>0</v>
      </c>
      <c r="BL165" s="23" t="s">
        <v>223</v>
      </c>
      <c r="BM165" s="23" t="s">
        <v>247</v>
      </c>
    </row>
    <row r="166" s="11" customFormat="1">
      <c r="B166" s="231"/>
      <c r="C166" s="232"/>
      <c r="D166" s="233" t="s">
        <v>140</v>
      </c>
      <c r="E166" s="234" t="s">
        <v>20</v>
      </c>
      <c r="F166" s="235" t="s">
        <v>141</v>
      </c>
      <c r="G166" s="232"/>
      <c r="H166" s="234" t="s">
        <v>20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AT166" s="241" t="s">
        <v>140</v>
      </c>
      <c r="AU166" s="241" t="s">
        <v>138</v>
      </c>
      <c r="AV166" s="11" t="s">
        <v>81</v>
      </c>
      <c r="AW166" s="11" t="s">
        <v>36</v>
      </c>
      <c r="AX166" s="11" t="s">
        <v>73</v>
      </c>
      <c r="AY166" s="241" t="s">
        <v>130</v>
      </c>
    </row>
    <row r="167" s="12" customFormat="1">
      <c r="B167" s="242"/>
      <c r="C167" s="243"/>
      <c r="D167" s="233" t="s">
        <v>140</v>
      </c>
      <c r="E167" s="244" t="s">
        <v>20</v>
      </c>
      <c r="F167" s="245" t="s">
        <v>233</v>
      </c>
      <c r="G167" s="243"/>
      <c r="H167" s="246">
        <v>542.29999999999995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AT167" s="252" t="s">
        <v>140</v>
      </c>
      <c r="AU167" s="252" t="s">
        <v>138</v>
      </c>
      <c r="AV167" s="12" t="s">
        <v>138</v>
      </c>
      <c r="AW167" s="12" t="s">
        <v>36</v>
      </c>
      <c r="AX167" s="12" t="s">
        <v>73</v>
      </c>
      <c r="AY167" s="252" t="s">
        <v>130</v>
      </c>
    </row>
    <row r="168" s="12" customFormat="1">
      <c r="B168" s="242"/>
      <c r="C168" s="243"/>
      <c r="D168" s="233" t="s">
        <v>140</v>
      </c>
      <c r="E168" s="244" t="s">
        <v>20</v>
      </c>
      <c r="F168" s="245" t="s">
        <v>234</v>
      </c>
      <c r="G168" s="243"/>
      <c r="H168" s="246">
        <v>-2.7000000000000002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AT168" s="252" t="s">
        <v>140</v>
      </c>
      <c r="AU168" s="252" t="s">
        <v>138</v>
      </c>
      <c r="AV168" s="12" t="s">
        <v>138</v>
      </c>
      <c r="AW168" s="12" t="s">
        <v>36</v>
      </c>
      <c r="AX168" s="12" t="s">
        <v>73</v>
      </c>
      <c r="AY168" s="252" t="s">
        <v>130</v>
      </c>
    </row>
    <row r="169" s="12" customFormat="1">
      <c r="B169" s="242"/>
      <c r="C169" s="243"/>
      <c r="D169" s="233" t="s">
        <v>140</v>
      </c>
      <c r="E169" s="244" t="s">
        <v>20</v>
      </c>
      <c r="F169" s="245" t="s">
        <v>239</v>
      </c>
      <c r="G169" s="243"/>
      <c r="H169" s="246">
        <v>12.310000000000001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AT169" s="252" t="s">
        <v>140</v>
      </c>
      <c r="AU169" s="252" t="s">
        <v>138</v>
      </c>
      <c r="AV169" s="12" t="s">
        <v>138</v>
      </c>
      <c r="AW169" s="12" t="s">
        <v>36</v>
      </c>
      <c r="AX169" s="12" t="s">
        <v>73</v>
      </c>
      <c r="AY169" s="252" t="s">
        <v>130</v>
      </c>
    </row>
    <row r="170" s="12" customFormat="1">
      <c r="B170" s="242"/>
      <c r="C170" s="243"/>
      <c r="D170" s="233" t="s">
        <v>140</v>
      </c>
      <c r="E170" s="244" t="s">
        <v>20</v>
      </c>
      <c r="F170" s="245" t="s">
        <v>240</v>
      </c>
      <c r="G170" s="243"/>
      <c r="H170" s="246">
        <v>6.8399999999999999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AT170" s="252" t="s">
        <v>140</v>
      </c>
      <c r="AU170" s="252" t="s">
        <v>138</v>
      </c>
      <c r="AV170" s="12" t="s">
        <v>138</v>
      </c>
      <c r="AW170" s="12" t="s">
        <v>36</v>
      </c>
      <c r="AX170" s="12" t="s">
        <v>73</v>
      </c>
      <c r="AY170" s="252" t="s">
        <v>130</v>
      </c>
    </row>
    <row r="171" s="12" customFormat="1">
      <c r="B171" s="242"/>
      <c r="C171" s="243"/>
      <c r="D171" s="233" t="s">
        <v>140</v>
      </c>
      <c r="E171" s="244" t="s">
        <v>20</v>
      </c>
      <c r="F171" s="245" t="s">
        <v>241</v>
      </c>
      <c r="G171" s="243"/>
      <c r="H171" s="246">
        <v>7.4500000000000002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AT171" s="252" t="s">
        <v>140</v>
      </c>
      <c r="AU171" s="252" t="s">
        <v>138</v>
      </c>
      <c r="AV171" s="12" t="s">
        <v>138</v>
      </c>
      <c r="AW171" s="12" t="s">
        <v>36</v>
      </c>
      <c r="AX171" s="12" t="s">
        <v>73</v>
      </c>
      <c r="AY171" s="252" t="s">
        <v>130</v>
      </c>
    </row>
    <row r="172" s="13" customFormat="1">
      <c r="B172" s="253"/>
      <c r="C172" s="254"/>
      <c r="D172" s="233" t="s">
        <v>140</v>
      </c>
      <c r="E172" s="255" t="s">
        <v>20</v>
      </c>
      <c r="F172" s="256" t="s">
        <v>143</v>
      </c>
      <c r="G172" s="254"/>
      <c r="H172" s="257">
        <v>566.20000000000005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AT172" s="263" t="s">
        <v>140</v>
      </c>
      <c r="AU172" s="263" t="s">
        <v>138</v>
      </c>
      <c r="AV172" s="13" t="s">
        <v>137</v>
      </c>
      <c r="AW172" s="13" t="s">
        <v>36</v>
      </c>
      <c r="AX172" s="13" t="s">
        <v>81</v>
      </c>
      <c r="AY172" s="263" t="s">
        <v>130</v>
      </c>
    </row>
    <row r="173" s="12" customFormat="1">
      <c r="B173" s="242"/>
      <c r="C173" s="243"/>
      <c r="D173" s="233" t="s">
        <v>140</v>
      </c>
      <c r="E173" s="243"/>
      <c r="F173" s="245" t="s">
        <v>248</v>
      </c>
      <c r="G173" s="243"/>
      <c r="H173" s="246">
        <v>651.13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AT173" s="252" t="s">
        <v>140</v>
      </c>
      <c r="AU173" s="252" t="s">
        <v>138</v>
      </c>
      <c r="AV173" s="12" t="s">
        <v>138</v>
      </c>
      <c r="AW173" s="12" t="s">
        <v>6</v>
      </c>
      <c r="AX173" s="12" t="s">
        <v>81</v>
      </c>
      <c r="AY173" s="252" t="s">
        <v>130</v>
      </c>
    </row>
    <row r="174" s="1" customFormat="1" ht="25.5" customHeight="1">
      <c r="B174" s="45"/>
      <c r="C174" s="220" t="s">
        <v>249</v>
      </c>
      <c r="D174" s="220" t="s">
        <v>132</v>
      </c>
      <c r="E174" s="221" t="s">
        <v>250</v>
      </c>
      <c r="F174" s="222" t="s">
        <v>251</v>
      </c>
      <c r="G174" s="223" t="s">
        <v>135</v>
      </c>
      <c r="H174" s="224">
        <v>144</v>
      </c>
      <c r="I174" s="225"/>
      <c r="J174" s="224">
        <f>ROUND(I174*H174,2)</f>
        <v>0</v>
      </c>
      <c r="K174" s="222" t="s">
        <v>136</v>
      </c>
      <c r="L174" s="71"/>
      <c r="M174" s="226" t="s">
        <v>20</v>
      </c>
      <c r="N174" s="227" t="s">
        <v>45</v>
      </c>
      <c r="O174" s="46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AR174" s="23" t="s">
        <v>223</v>
      </c>
      <c r="AT174" s="23" t="s">
        <v>132</v>
      </c>
      <c r="AU174" s="23" t="s">
        <v>138</v>
      </c>
      <c r="AY174" s="23" t="s">
        <v>130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23" t="s">
        <v>138</v>
      </c>
      <c r="BK174" s="230">
        <f>ROUND(I174*H174,2)</f>
        <v>0</v>
      </c>
      <c r="BL174" s="23" t="s">
        <v>223</v>
      </c>
      <c r="BM174" s="23" t="s">
        <v>252</v>
      </c>
    </row>
    <row r="175" s="11" customFormat="1">
      <c r="B175" s="231"/>
      <c r="C175" s="232"/>
      <c r="D175" s="233" t="s">
        <v>140</v>
      </c>
      <c r="E175" s="234" t="s">
        <v>20</v>
      </c>
      <c r="F175" s="235" t="s">
        <v>253</v>
      </c>
      <c r="G175" s="232"/>
      <c r="H175" s="234" t="s">
        <v>20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AT175" s="241" t="s">
        <v>140</v>
      </c>
      <c r="AU175" s="241" t="s">
        <v>138</v>
      </c>
      <c r="AV175" s="11" t="s">
        <v>81</v>
      </c>
      <c r="AW175" s="11" t="s">
        <v>36</v>
      </c>
      <c r="AX175" s="11" t="s">
        <v>73</v>
      </c>
      <c r="AY175" s="241" t="s">
        <v>130</v>
      </c>
    </row>
    <row r="176" s="12" customFormat="1">
      <c r="B176" s="242"/>
      <c r="C176" s="243"/>
      <c r="D176" s="233" t="s">
        <v>140</v>
      </c>
      <c r="E176" s="244" t="s">
        <v>20</v>
      </c>
      <c r="F176" s="245" t="s">
        <v>254</v>
      </c>
      <c r="G176" s="243"/>
      <c r="H176" s="246">
        <v>144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AT176" s="252" t="s">
        <v>140</v>
      </c>
      <c r="AU176" s="252" t="s">
        <v>138</v>
      </c>
      <c r="AV176" s="12" t="s">
        <v>138</v>
      </c>
      <c r="AW176" s="12" t="s">
        <v>36</v>
      </c>
      <c r="AX176" s="12" t="s">
        <v>73</v>
      </c>
      <c r="AY176" s="252" t="s">
        <v>130</v>
      </c>
    </row>
    <row r="177" s="13" customFormat="1">
      <c r="B177" s="253"/>
      <c r="C177" s="254"/>
      <c r="D177" s="233" t="s">
        <v>140</v>
      </c>
      <c r="E177" s="255" t="s">
        <v>20</v>
      </c>
      <c r="F177" s="256" t="s">
        <v>143</v>
      </c>
      <c r="G177" s="254"/>
      <c r="H177" s="257">
        <v>144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AT177" s="263" t="s">
        <v>140</v>
      </c>
      <c r="AU177" s="263" t="s">
        <v>138</v>
      </c>
      <c r="AV177" s="13" t="s">
        <v>137</v>
      </c>
      <c r="AW177" s="13" t="s">
        <v>36</v>
      </c>
      <c r="AX177" s="13" t="s">
        <v>81</v>
      </c>
      <c r="AY177" s="263" t="s">
        <v>130</v>
      </c>
    </row>
    <row r="178" s="1" customFormat="1" ht="16.5" customHeight="1">
      <c r="B178" s="45"/>
      <c r="C178" s="264" t="s">
        <v>9</v>
      </c>
      <c r="D178" s="264" t="s">
        <v>150</v>
      </c>
      <c r="E178" s="265" t="s">
        <v>255</v>
      </c>
      <c r="F178" s="266" t="s">
        <v>256</v>
      </c>
      <c r="G178" s="267" t="s">
        <v>135</v>
      </c>
      <c r="H178" s="268">
        <v>165.59999999999999</v>
      </c>
      <c r="I178" s="269"/>
      <c r="J178" s="268">
        <f>ROUND(I178*H178,2)</f>
        <v>0</v>
      </c>
      <c r="K178" s="266" t="s">
        <v>136</v>
      </c>
      <c r="L178" s="270"/>
      <c r="M178" s="271" t="s">
        <v>20</v>
      </c>
      <c r="N178" s="272" t="s">
        <v>45</v>
      </c>
      <c r="O178" s="46"/>
      <c r="P178" s="228">
        <f>O178*H178</f>
        <v>0</v>
      </c>
      <c r="Q178" s="228">
        <v>0.00029999999999999997</v>
      </c>
      <c r="R178" s="228">
        <f>Q178*H178</f>
        <v>0.049679999999999995</v>
      </c>
      <c r="S178" s="228">
        <v>0</v>
      </c>
      <c r="T178" s="229">
        <f>S178*H178</f>
        <v>0</v>
      </c>
      <c r="AR178" s="23" t="s">
        <v>246</v>
      </c>
      <c r="AT178" s="23" t="s">
        <v>150</v>
      </c>
      <c r="AU178" s="23" t="s">
        <v>138</v>
      </c>
      <c r="AY178" s="23" t="s">
        <v>130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23" t="s">
        <v>138</v>
      </c>
      <c r="BK178" s="230">
        <f>ROUND(I178*H178,2)</f>
        <v>0</v>
      </c>
      <c r="BL178" s="23" t="s">
        <v>223</v>
      </c>
      <c r="BM178" s="23" t="s">
        <v>257</v>
      </c>
    </row>
    <row r="179" s="11" customFormat="1">
      <c r="B179" s="231"/>
      <c r="C179" s="232"/>
      <c r="D179" s="233" t="s">
        <v>140</v>
      </c>
      <c r="E179" s="234" t="s">
        <v>20</v>
      </c>
      <c r="F179" s="235" t="s">
        <v>253</v>
      </c>
      <c r="G179" s="232"/>
      <c r="H179" s="234" t="s">
        <v>20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AT179" s="241" t="s">
        <v>140</v>
      </c>
      <c r="AU179" s="241" t="s">
        <v>138</v>
      </c>
      <c r="AV179" s="11" t="s">
        <v>81</v>
      </c>
      <c r="AW179" s="11" t="s">
        <v>36</v>
      </c>
      <c r="AX179" s="11" t="s">
        <v>73</v>
      </c>
      <c r="AY179" s="241" t="s">
        <v>130</v>
      </c>
    </row>
    <row r="180" s="12" customFormat="1">
      <c r="B180" s="242"/>
      <c r="C180" s="243"/>
      <c r="D180" s="233" t="s">
        <v>140</v>
      </c>
      <c r="E180" s="244" t="s">
        <v>20</v>
      </c>
      <c r="F180" s="245" t="s">
        <v>254</v>
      </c>
      <c r="G180" s="243"/>
      <c r="H180" s="246">
        <v>144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AT180" s="252" t="s">
        <v>140</v>
      </c>
      <c r="AU180" s="252" t="s">
        <v>138</v>
      </c>
      <c r="AV180" s="12" t="s">
        <v>138</v>
      </c>
      <c r="AW180" s="12" t="s">
        <v>36</v>
      </c>
      <c r="AX180" s="12" t="s">
        <v>73</v>
      </c>
      <c r="AY180" s="252" t="s">
        <v>130</v>
      </c>
    </row>
    <row r="181" s="13" customFormat="1">
      <c r="B181" s="253"/>
      <c r="C181" s="254"/>
      <c r="D181" s="233" t="s">
        <v>140</v>
      </c>
      <c r="E181" s="255" t="s">
        <v>20</v>
      </c>
      <c r="F181" s="256" t="s">
        <v>143</v>
      </c>
      <c r="G181" s="254"/>
      <c r="H181" s="257">
        <v>144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AT181" s="263" t="s">
        <v>140</v>
      </c>
      <c r="AU181" s="263" t="s">
        <v>138</v>
      </c>
      <c r="AV181" s="13" t="s">
        <v>137</v>
      </c>
      <c r="AW181" s="13" t="s">
        <v>36</v>
      </c>
      <c r="AX181" s="13" t="s">
        <v>81</v>
      </c>
      <c r="AY181" s="263" t="s">
        <v>130</v>
      </c>
    </row>
    <row r="182" s="12" customFormat="1">
      <c r="B182" s="242"/>
      <c r="C182" s="243"/>
      <c r="D182" s="233" t="s">
        <v>140</v>
      </c>
      <c r="E182" s="243"/>
      <c r="F182" s="245" t="s">
        <v>258</v>
      </c>
      <c r="G182" s="243"/>
      <c r="H182" s="246">
        <v>165.59999999999999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AT182" s="252" t="s">
        <v>140</v>
      </c>
      <c r="AU182" s="252" t="s">
        <v>138</v>
      </c>
      <c r="AV182" s="12" t="s">
        <v>138</v>
      </c>
      <c r="AW182" s="12" t="s">
        <v>6</v>
      </c>
      <c r="AX182" s="12" t="s">
        <v>81</v>
      </c>
      <c r="AY182" s="252" t="s">
        <v>130</v>
      </c>
    </row>
    <row r="183" s="1" customFormat="1" ht="38.25" customHeight="1">
      <c r="B183" s="45"/>
      <c r="C183" s="220" t="s">
        <v>259</v>
      </c>
      <c r="D183" s="220" t="s">
        <v>132</v>
      </c>
      <c r="E183" s="221" t="s">
        <v>260</v>
      </c>
      <c r="F183" s="222" t="s">
        <v>261</v>
      </c>
      <c r="G183" s="223" t="s">
        <v>135</v>
      </c>
      <c r="H183" s="224">
        <v>22.949999999999999</v>
      </c>
      <c r="I183" s="225"/>
      <c r="J183" s="224">
        <f>ROUND(I183*H183,2)</f>
        <v>0</v>
      </c>
      <c r="K183" s="222" t="s">
        <v>136</v>
      </c>
      <c r="L183" s="71"/>
      <c r="M183" s="226" t="s">
        <v>20</v>
      </c>
      <c r="N183" s="227" t="s">
        <v>45</v>
      </c>
      <c r="O183" s="46"/>
      <c r="P183" s="228">
        <f>O183*H183</f>
        <v>0</v>
      </c>
      <c r="Q183" s="228">
        <v>0.00076999999999999996</v>
      </c>
      <c r="R183" s="228">
        <f>Q183*H183</f>
        <v>0.0176715</v>
      </c>
      <c r="S183" s="228">
        <v>0</v>
      </c>
      <c r="T183" s="229">
        <f>S183*H183</f>
        <v>0</v>
      </c>
      <c r="AR183" s="23" t="s">
        <v>223</v>
      </c>
      <c r="AT183" s="23" t="s">
        <v>132</v>
      </c>
      <c r="AU183" s="23" t="s">
        <v>138</v>
      </c>
      <c r="AY183" s="23" t="s">
        <v>130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23" t="s">
        <v>138</v>
      </c>
      <c r="BK183" s="230">
        <f>ROUND(I183*H183,2)</f>
        <v>0</v>
      </c>
      <c r="BL183" s="23" t="s">
        <v>223</v>
      </c>
      <c r="BM183" s="23" t="s">
        <v>262</v>
      </c>
    </row>
    <row r="184" s="11" customFormat="1">
      <c r="B184" s="231"/>
      <c r="C184" s="232"/>
      <c r="D184" s="233" t="s">
        <v>140</v>
      </c>
      <c r="E184" s="234" t="s">
        <v>20</v>
      </c>
      <c r="F184" s="235" t="s">
        <v>263</v>
      </c>
      <c r="G184" s="232"/>
      <c r="H184" s="234" t="s">
        <v>20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140</v>
      </c>
      <c r="AU184" s="241" t="s">
        <v>138</v>
      </c>
      <c r="AV184" s="11" t="s">
        <v>81</v>
      </c>
      <c r="AW184" s="11" t="s">
        <v>36</v>
      </c>
      <c r="AX184" s="11" t="s">
        <v>73</v>
      </c>
      <c r="AY184" s="241" t="s">
        <v>130</v>
      </c>
    </row>
    <row r="185" s="12" customFormat="1">
      <c r="B185" s="242"/>
      <c r="C185" s="243"/>
      <c r="D185" s="233" t="s">
        <v>140</v>
      </c>
      <c r="E185" s="244" t="s">
        <v>20</v>
      </c>
      <c r="F185" s="245" t="s">
        <v>264</v>
      </c>
      <c r="G185" s="243"/>
      <c r="H185" s="246">
        <v>14.199999999999999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AT185" s="252" t="s">
        <v>140</v>
      </c>
      <c r="AU185" s="252" t="s">
        <v>138</v>
      </c>
      <c r="AV185" s="12" t="s">
        <v>138</v>
      </c>
      <c r="AW185" s="12" t="s">
        <v>36</v>
      </c>
      <c r="AX185" s="12" t="s">
        <v>73</v>
      </c>
      <c r="AY185" s="252" t="s">
        <v>130</v>
      </c>
    </row>
    <row r="186" s="12" customFormat="1">
      <c r="B186" s="242"/>
      <c r="C186" s="243"/>
      <c r="D186" s="233" t="s">
        <v>140</v>
      </c>
      <c r="E186" s="244" t="s">
        <v>20</v>
      </c>
      <c r="F186" s="245" t="s">
        <v>265</v>
      </c>
      <c r="G186" s="243"/>
      <c r="H186" s="246">
        <v>3.75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AT186" s="252" t="s">
        <v>140</v>
      </c>
      <c r="AU186" s="252" t="s">
        <v>138</v>
      </c>
      <c r="AV186" s="12" t="s">
        <v>138</v>
      </c>
      <c r="AW186" s="12" t="s">
        <v>36</v>
      </c>
      <c r="AX186" s="12" t="s">
        <v>73</v>
      </c>
      <c r="AY186" s="252" t="s">
        <v>130</v>
      </c>
    </row>
    <row r="187" s="12" customFormat="1">
      <c r="B187" s="242"/>
      <c r="C187" s="243"/>
      <c r="D187" s="233" t="s">
        <v>140</v>
      </c>
      <c r="E187" s="244" t="s">
        <v>20</v>
      </c>
      <c r="F187" s="245" t="s">
        <v>266</v>
      </c>
      <c r="G187" s="243"/>
      <c r="H187" s="246">
        <v>2.2999999999999998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AT187" s="252" t="s">
        <v>140</v>
      </c>
      <c r="AU187" s="252" t="s">
        <v>138</v>
      </c>
      <c r="AV187" s="12" t="s">
        <v>138</v>
      </c>
      <c r="AW187" s="12" t="s">
        <v>36</v>
      </c>
      <c r="AX187" s="12" t="s">
        <v>73</v>
      </c>
      <c r="AY187" s="252" t="s">
        <v>130</v>
      </c>
    </row>
    <row r="188" s="12" customFormat="1">
      <c r="B188" s="242"/>
      <c r="C188" s="243"/>
      <c r="D188" s="233" t="s">
        <v>140</v>
      </c>
      <c r="E188" s="244" t="s">
        <v>20</v>
      </c>
      <c r="F188" s="245" t="s">
        <v>267</v>
      </c>
      <c r="G188" s="243"/>
      <c r="H188" s="246">
        <v>2.7000000000000002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AT188" s="252" t="s">
        <v>140</v>
      </c>
      <c r="AU188" s="252" t="s">
        <v>138</v>
      </c>
      <c r="AV188" s="12" t="s">
        <v>138</v>
      </c>
      <c r="AW188" s="12" t="s">
        <v>36</v>
      </c>
      <c r="AX188" s="12" t="s">
        <v>73</v>
      </c>
      <c r="AY188" s="252" t="s">
        <v>130</v>
      </c>
    </row>
    <row r="189" s="13" customFormat="1">
      <c r="B189" s="253"/>
      <c r="C189" s="254"/>
      <c r="D189" s="233" t="s">
        <v>140</v>
      </c>
      <c r="E189" s="255" t="s">
        <v>20</v>
      </c>
      <c r="F189" s="256" t="s">
        <v>143</v>
      </c>
      <c r="G189" s="254"/>
      <c r="H189" s="257">
        <v>22.949999999999999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AT189" s="263" t="s">
        <v>140</v>
      </c>
      <c r="AU189" s="263" t="s">
        <v>138</v>
      </c>
      <c r="AV189" s="13" t="s">
        <v>137</v>
      </c>
      <c r="AW189" s="13" t="s">
        <v>36</v>
      </c>
      <c r="AX189" s="13" t="s">
        <v>81</v>
      </c>
      <c r="AY189" s="263" t="s">
        <v>130</v>
      </c>
    </row>
    <row r="190" s="1" customFormat="1" ht="16.5" customHeight="1">
      <c r="B190" s="45"/>
      <c r="C190" s="264" t="s">
        <v>268</v>
      </c>
      <c r="D190" s="264" t="s">
        <v>150</v>
      </c>
      <c r="E190" s="265" t="s">
        <v>269</v>
      </c>
      <c r="F190" s="266" t="s">
        <v>270</v>
      </c>
      <c r="G190" s="267" t="s">
        <v>135</v>
      </c>
      <c r="H190" s="268">
        <v>27.539999999999999</v>
      </c>
      <c r="I190" s="269"/>
      <c r="J190" s="268">
        <f>ROUND(I190*H190,2)</f>
        <v>0</v>
      </c>
      <c r="K190" s="266" t="s">
        <v>245</v>
      </c>
      <c r="L190" s="270"/>
      <c r="M190" s="271" t="s">
        <v>20</v>
      </c>
      <c r="N190" s="272" t="s">
        <v>45</v>
      </c>
      <c r="O190" s="46"/>
      <c r="P190" s="228">
        <f>O190*H190</f>
        <v>0</v>
      </c>
      <c r="Q190" s="228">
        <v>0.0012999999999999999</v>
      </c>
      <c r="R190" s="228">
        <f>Q190*H190</f>
        <v>0.035802</v>
      </c>
      <c r="S190" s="228">
        <v>0</v>
      </c>
      <c r="T190" s="229">
        <f>S190*H190</f>
        <v>0</v>
      </c>
      <c r="AR190" s="23" t="s">
        <v>246</v>
      </c>
      <c r="AT190" s="23" t="s">
        <v>150</v>
      </c>
      <c r="AU190" s="23" t="s">
        <v>138</v>
      </c>
      <c r="AY190" s="23" t="s">
        <v>130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23" t="s">
        <v>138</v>
      </c>
      <c r="BK190" s="230">
        <f>ROUND(I190*H190,2)</f>
        <v>0</v>
      </c>
      <c r="BL190" s="23" t="s">
        <v>223</v>
      </c>
      <c r="BM190" s="23" t="s">
        <v>271</v>
      </c>
    </row>
    <row r="191" s="11" customFormat="1">
      <c r="B191" s="231"/>
      <c r="C191" s="232"/>
      <c r="D191" s="233" t="s">
        <v>140</v>
      </c>
      <c r="E191" s="234" t="s">
        <v>20</v>
      </c>
      <c r="F191" s="235" t="s">
        <v>263</v>
      </c>
      <c r="G191" s="232"/>
      <c r="H191" s="234" t="s">
        <v>20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AT191" s="241" t="s">
        <v>140</v>
      </c>
      <c r="AU191" s="241" t="s">
        <v>138</v>
      </c>
      <c r="AV191" s="11" t="s">
        <v>81</v>
      </c>
      <c r="AW191" s="11" t="s">
        <v>36</v>
      </c>
      <c r="AX191" s="11" t="s">
        <v>73</v>
      </c>
      <c r="AY191" s="241" t="s">
        <v>130</v>
      </c>
    </row>
    <row r="192" s="12" customFormat="1">
      <c r="B192" s="242"/>
      <c r="C192" s="243"/>
      <c r="D192" s="233" t="s">
        <v>140</v>
      </c>
      <c r="E192" s="244" t="s">
        <v>20</v>
      </c>
      <c r="F192" s="245" t="s">
        <v>264</v>
      </c>
      <c r="G192" s="243"/>
      <c r="H192" s="246">
        <v>14.199999999999999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AT192" s="252" t="s">
        <v>140</v>
      </c>
      <c r="AU192" s="252" t="s">
        <v>138</v>
      </c>
      <c r="AV192" s="12" t="s">
        <v>138</v>
      </c>
      <c r="AW192" s="12" t="s">
        <v>36</v>
      </c>
      <c r="AX192" s="12" t="s">
        <v>73</v>
      </c>
      <c r="AY192" s="252" t="s">
        <v>130</v>
      </c>
    </row>
    <row r="193" s="12" customFormat="1">
      <c r="B193" s="242"/>
      <c r="C193" s="243"/>
      <c r="D193" s="233" t="s">
        <v>140</v>
      </c>
      <c r="E193" s="244" t="s">
        <v>20</v>
      </c>
      <c r="F193" s="245" t="s">
        <v>265</v>
      </c>
      <c r="G193" s="243"/>
      <c r="H193" s="246">
        <v>3.75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AT193" s="252" t="s">
        <v>140</v>
      </c>
      <c r="AU193" s="252" t="s">
        <v>138</v>
      </c>
      <c r="AV193" s="12" t="s">
        <v>138</v>
      </c>
      <c r="AW193" s="12" t="s">
        <v>36</v>
      </c>
      <c r="AX193" s="12" t="s">
        <v>73</v>
      </c>
      <c r="AY193" s="252" t="s">
        <v>130</v>
      </c>
    </row>
    <row r="194" s="12" customFormat="1">
      <c r="B194" s="242"/>
      <c r="C194" s="243"/>
      <c r="D194" s="233" t="s">
        <v>140</v>
      </c>
      <c r="E194" s="244" t="s">
        <v>20</v>
      </c>
      <c r="F194" s="245" t="s">
        <v>266</v>
      </c>
      <c r="G194" s="243"/>
      <c r="H194" s="246">
        <v>2.2999999999999998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AT194" s="252" t="s">
        <v>140</v>
      </c>
      <c r="AU194" s="252" t="s">
        <v>138</v>
      </c>
      <c r="AV194" s="12" t="s">
        <v>138</v>
      </c>
      <c r="AW194" s="12" t="s">
        <v>36</v>
      </c>
      <c r="AX194" s="12" t="s">
        <v>73</v>
      </c>
      <c r="AY194" s="252" t="s">
        <v>130</v>
      </c>
    </row>
    <row r="195" s="12" customFormat="1">
      <c r="B195" s="242"/>
      <c r="C195" s="243"/>
      <c r="D195" s="233" t="s">
        <v>140</v>
      </c>
      <c r="E195" s="244" t="s">
        <v>20</v>
      </c>
      <c r="F195" s="245" t="s">
        <v>267</v>
      </c>
      <c r="G195" s="243"/>
      <c r="H195" s="246">
        <v>2.7000000000000002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AT195" s="252" t="s">
        <v>140</v>
      </c>
      <c r="AU195" s="252" t="s">
        <v>138</v>
      </c>
      <c r="AV195" s="12" t="s">
        <v>138</v>
      </c>
      <c r="AW195" s="12" t="s">
        <v>36</v>
      </c>
      <c r="AX195" s="12" t="s">
        <v>73</v>
      </c>
      <c r="AY195" s="252" t="s">
        <v>130</v>
      </c>
    </row>
    <row r="196" s="13" customFormat="1">
      <c r="B196" s="253"/>
      <c r="C196" s="254"/>
      <c r="D196" s="233" t="s">
        <v>140</v>
      </c>
      <c r="E196" s="255" t="s">
        <v>20</v>
      </c>
      <c r="F196" s="256" t="s">
        <v>143</v>
      </c>
      <c r="G196" s="254"/>
      <c r="H196" s="257">
        <v>22.949999999999999</v>
      </c>
      <c r="I196" s="258"/>
      <c r="J196" s="254"/>
      <c r="K196" s="254"/>
      <c r="L196" s="259"/>
      <c r="M196" s="260"/>
      <c r="N196" s="261"/>
      <c r="O196" s="261"/>
      <c r="P196" s="261"/>
      <c r="Q196" s="261"/>
      <c r="R196" s="261"/>
      <c r="S196" s="261"/>
      <c r="T196" s="262"/>
      <c r="AT196" s="263" t="s">
        <v>140</v>
      </c>
      <c r="AU196" s="263" t="s">
        <v>138</v>
      </c>
      <c r="AV196" s="13" t="s">
        <v>137</v>
      </c>
      <c r="AW196" s="13" t="s">
        <v>36</v>
      </c>
      <c r="AX196" s="13" t="s">
        <v>81</v>
      </c>
      <c r="AY196" s="263" t="s">
        <v>130</v>
      </c>
    </row>
    <row r="197" s="12" customFormat="1">
      <c r="B197" s="242"/>
      <c r="C197" s="243"/>
      <c r="D197" s="233" t="s">
        <v>140</v>
      </c>
      <c r="E197" s="243"/>
      <c r="F197" s="245" t="s">
        <v>272</v>
      </c>
      <c r="G197" s="243"/>
      <c r="H197" s="246">
        <v>27.539999999999999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AT197" s="252" t="s">
        <v>140</v>
      </c>
      <c r="AU197" s="252" t="s">
        <v>138</v>
      </c>
      <c r="AV197" s="12" t="s">
        <v>138</v>
      </c>
      <c r="AW197" s="12" t="s">
        <v>6</v>
      </c>
      <c r="AX197" s="12" t="s">
        <v>81</v>
      </c>
      <c r="AY197" s="252" t="s">
        <v>130</v>
      </c>
    </row>
    <row r="198" s="1" customFormat="1" ht="38.25" customHeight="1">
      <c r="B198" s="45"/>
      <c r="C198" s="220" t="s">
        <v>273</v>
      </c>
      <c r="D198" s="220" t="s">
        <v>132</v>
      </c>
      <c r="E198" s="221" t="s">
        <v>274</v>
      </c>
      <c r="F198" s="222" t="s">
        <v>275</v>
      </c>
      <c r="G198" s="223" t="s">
        <v>276</v>
      </c>
      <c r="H198" s="225"/>
      <c r="I198" s="225"/>
      <c r="J198" s="224">
        <f>ROUND(I198*H198,2)</f>
        <v>0</v>
      </c>
      <c r="K198" s="222" t="s">
        <v>136</v>
      </c>
      <c r="L198" s="71"/>
      <c r="M198" s="226" t="s">
        <v>20</v>
      </c>
      <c r="N198" s="227" t="s">
        <v>45</v>
      </c>
      <c r="O198" s="46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AR198" s="23" t="s">
        <v>223</v>
      </c>
      <c r="AT198" s="23" t="s">
        <v>132</v>
      </c>
      <c r="AU198" s="23" t="s">
        <v>138</v>
      </c>
      <c r="AY198" s="23" t="s">
        <v>130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23" t="s">
        <v>138</v>
      </c>
      <c r="BK198" s="230">
        <f>ROUND(I198*H198,2)</f>
        <v>0</v>
      </c>
      <c r="BL198" s="23" t="s">
        <v>223</v>
      </c>
      <c r="BM198" s="23" t="s">
        <v>277</v>
      </c>
    </row>
    <row r="199" s="10" customFormat="1" ht="29.88" customHeight="1">
      <c r="B199" s="204"/>
      <c r="C199" s="205"/>
      <c r="D199" s="206" t="s">
        <v>72</v>
      </c>
      <c r="E199" s="218" t="s">
        <v>278</v>
      </c>
      <c r="F199" s="218" t="s">
        <v>279</v>
      </c>
      <c r="G199" s="205"/>
      <c r="H199" s="205"/>
      <c r="I199" s="208"/>
      <c r="J199" s="219">
        <f>BK199</f>
        <v>0</v>
      </c>
      <c r="K199" s="205"/>
      <c r="L199" s="210"/>
      <c r="M199" s="211"/>
      <c r="N199" s="212"/>
      <c r="O199" s="212"/>
      <c r="P199" s="213">
        <f>SUM(P200:P220)</f>
        <v>0</v>
      </c>
      <c r="Q199" s="212"/>
      <c r="R199" s="213">
        <f>SUM(R200:R220)</f>
        <v>3.4664190000000001</v>
      </c>
      <c r="S199" s="212"/>
      <c r="T199" s="214">
        <f>SUM(T200:T220)</f>
        <v>0</v>
      </c>
      <c r="AR199" s="215" t="s">
        <v>138</v>
      </c>
      <c r="AT199" s="216" t="s">
        <v>72</v>
      </c>
      <c r="AU199" s="216" t="s">
        <v>81</v>
      </c>
      <c r="AY199" s="215" t="s">
        <v>130</v>
      </c>
      <c r="BK199" s="217">
        <f>SUM(BK200:BK220)</f>
        <v>0</v>
      </c>
    </row>
    <row r="200" s="1" customFormat="1" ht="25.5" customHeight="1">
      <c r="B200" s="45"/>
      <c r="C200" s="220" t="s">
        <v>280</v>
      </c>
      <c r="D200" s="220" t="s">
        <v>132</v>
      </c>
      <c r="E200" s="221" t="s">
        <v>281</v>
      </c>
      <c r="F200" s="222" t="s">
        <v>282</v>
      </c>
      <c r="G200" s="223" t="s">
        <v>135</v>
      </c>
      <c r="H200" s="224">
        <v>4.0199999999999996</v>
      </c>
      <c r="I200" s="225"/>
      <c r="J200" s="224">
        <f>ROUND(I200*H200,2)</f>
        <v>0</v>
      </c>
      <c r="K200" s="222" t="s">
        <v>136</v>
      </c>
      <c r="L200" s="71"/>
      <c r="M200" s="226" t="s">
        <v>20</v>
      </c>
      <c r="N200" s="227" t="s">
        <v>45</v>
      </c>
      <c r="O200" s="46"/>
      <c r="P200" s="228">
        <f>O200*H200</f>
        <v>0</v>
      </c>
      <c r="Q200" s="228">
        <v>0.0060000000000000001</v>
      </c>
      <c r="R200" s="228">
        <f>Q200*H200</f>
        <v>0.024119999999999999</v>
      </c>
      <c r="S200" s="228">
        <v>0</v>
      </c>
      <c r="T200" s="229">
        <f>S200*H200</f>
        <v>0</v>
      </c>
      <c r="AR200" s="23" t="s">
        <v>223</v>
      </c>
      <c r="AT200" s="23" t="s">
        <v>132</v>
      </c>
      <c r="AU200" s="23" t="s">
        <v>138</v>
      </c>
      <c r="AY200" s="23" t="s">
        <v>130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23" t="s">
        <v>138</v>
      </c>
      <c r="BK200" s="230">
        <f>ROUND(I200*H200,2)</f>
        <v>0</v>
      </c>
      <c r="BL200" s="23" t="s">
        <v>223</v>
      </c>
      <c r="BM200" s="23" t="s">
        <v>283</v>
      </c>
    </row>
    <row r="201" s="11" customFormat="1">
      <c r="B201" s="231"/>
      <c r="C201" s="232"/>
      <c r="D201" s="233" t="s">
        <v>140</v>
      </c>
      <c r="E201" s="234" t="s">
        <v>20</v>
      </c>
      <c r="F201" s="235" t="s">
        <v>165</v>
      </c>
      <c r="G201" s="232"/>
      <c r="H201" s="234" t="s">
        <v>20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AT201" s="241" t="s">
        <v>140</v>
      </c>
      <c r="AU201" s="241" t="s">
        <v>138</v>
      </c>
      <c r="AV201" s="11" t="s">
        <v>81</v>
      </c>
      <c r="AW201" s="11" t="s">
        <v>36</v>
      </c>
      <c r="AX201" s="11" t="s">
        <v>73</v>
      </c>
      <c r="AY201" s="241" t="s">
        <v>130</v>
      </c>
    </row>
    <row r="202" s="12" customFormat="1">
      <c r="B202" s="242"/>
      <c r="C202" s="243"/>
      <c r="D202" s="233" t="s">
        <v>140</v>
      </c>
      <c r="E202" s="244" t="s">
        <v>20</v>
      </c>
      <c r="F202" s="245" t="s">
        <v>166</v>
      </c>
      <c r="G202" s="243"/>
      <c r="H202" s="246">
        <v>4.0199999999999996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AT202" s="252" t="s">
        <v>140</v>
      </c>
      <c r="AU202" s="252" t="s">
        <v>138</v>
      </c>
      <c r="AV202" s="12" t="s">
        <v>138</v>
      </c>
      <c r="AW202" s="12" t="s">
        <v>36</v>
      </c>
      <c r="AX202" s="12" t="s">
        <v>73</v>
      </c>
      <c r="AY202" s="252" t="s">
        <v>130</v>
      </c>
    </row>
    <row r="203" s="13" customFormat="1">
      <c r="B203" s="253"/>
      <c r="C203" s="254"/>
      <c r="D203" s="233" t="s">
        <v>140</v>
      </c>
      <c r="E203" s="255" t="s">
        <v>20</v>
      </c>
      <c r="F203" s="256" t="s">
        <v>143</v>
      </c>
      <c r="G203" s="254"/>
      <c r="H203" s="257">
        <v>4.0199999999999996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AT203" s="263" t="s">
        <v>140</v>
      </c>
      <c r="AU203" s="263" t="s">
        <v>138</v>
      </c>
      <c r="AV203" s="13" t="s">
        <v>137</v>
      </c>
      <c r="AW203" s="13" t="s">
        <v>36</v>
      </c>
      <c r="AX203" s="13" t="s">
        <v>81</v>
      </c>
      <c r="AY203" s="263" t="s">
        <v>130</v>
      </c>
    </row>
    <row r="204" s="1" customFormat="1" ht="16.5" customHeight="1">
      <c r="B204" s="45"/>
      <c r="C204" s="264" t="s">
        <v>284</v>
      </c>
      <c r="D204" s="264" t="s">
        <v>150</v>
      </c>
      <c r="E204" s="265" t="s">
        <v>285</v>
      </c>
      <c r="F204" s="266" t="s">
        <v>286</v>
      </c>
      <c r="G204" s="267" t="s">
        <v>135</v>
      </c>
      <c r="H204" s="268">
        <v>4.0999999999999996</v>
      </c>
      <c r="I204" s="269"/>
      <c r="J204" s="268">
        <f>ROUND(I204*H204,2)</f>
        <v>0</v>
      </c>
      <c r="K204" s="266" t="s">
        <v>136</v>
      </c>
      <c r="L204" s="270"/>
      <c r="M204" s="271" t="s">
        <v>20</v>
      </c>
      <c r="N204" s="272" t="s">
        <v>45</v>
      </c>
      <c r="O204" s="46"/>
      <c r="P204" s="228">
        <f>O204*H204</f>
        <v>0</v>
      </c>
      <c r="Q204" s="228">
        <v>0.0025500000000000002</v>
      </c>
      <c r="R204" s="228">
        <f>Q204*H204</f>
        <v>0.010454999999999999</v>
      </c>
      <c r="S204" s="228">
        <v>0</v>
      </c>
      <c r="T204" s="229">
        <f>S204*H204</f>
        <v>0</v>
      </c>
      <c r="AR204" s="23" t="s">
        <v>246</v>
      </c>
      <c r="AT204" s="23" t="s">
        <v>150</v>
      </c>
      <c r="AU204" s="23" t="s">
        <v>138</v>
      </c>
      <c r="AY204" s="23" t="s">
        <v>130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23" t="s">
        <v>138</v>
      </c>
      <c r="BK204" s="230">
        <f>ROUND(I204*H204,2)</f>
        <v>0</v>
      </c>
      <c r="BL204" s="23" t="s">
        <v>223</v>
      </c>
      <c r="BM204" s="23" t="s">
        <v>287</v>
      </c>
    </row>
    <row r="205" s="11" customFormat="1">
      <c r="B205" s="231"/>
      <c r="C205" s="232"/>
      <c r="D205" s="233" t="s">
        <v>140</v>
      </c>
      <c r="E205" s="234" t="s">
        <v>20</v>
      </c>
      <c r="F205" s="235" t="s">
        <v>165</v>
      </c>
      <c r="G205" s="232"/>
      <c r="H205" s="234" t="s">
        <v>20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AT205" s="241" t="s">
        <v>140</v>
      </c>
      <c r="AU205" s="241" t="s">
        <v>138</v>
      </c>
      <c r="AV205" s="11" t="s">
        <v>81</v>
      </c>
      <c r="AW205" s="11" t="s">
        <v>36</v>
      </c>
      <c r="AX205" s="11" t="s">
        <v>73</v>
      </c>
      <c r="AY205" s="241" t="s">
        <v>130</v>
      </c>
    </row>
    <row r="206" s="12" customFormat="1">
      <c r="B206" s="242"/>
      <c r="C206" s="243"/>
      <c r="D206" s="233" t="s">
        <v>140</v>
      </c>
      <c r="E206" s="244" t="s">
        <v>20</v>
      </c>
      <c r="F206" s="245" t="s">
        <v>166</v>
      </c>
      <c r="G206" s="243"/>
      <c r="H206" s="246">
        <v>4.0199999999999996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AT206" s="252" t="s">
        <v>140</v>
      </c>
      <c r="AU206" s="252" t="s">
        <v>138</v>
      </c>
      <c r="AV206" s="12" t="s">
        <v>138</v>
      </c>
      <c r="AW206" s="12" t="s">
        <v>36</v>
      </c>
      <c r="AX206" s="12" t="s">
        <v>73</v>
      </c>
      <c r="AY206" s="252" t="s">
        <v>130</v>
      </c>
    </row>
    <row r="207" s="13" customFormat="1">
      <c r="B207" s="253"/>
      <c r="C207" s="254"/>
      <c r="D207" s="233" t="s">
        <v>140</v>
      </c>
      <c r="E207" s="255" t="s">
        <v>20</v>
      </c>
      <c r="F207" s="256" t="s">
        <v>143</v>
      </c>
      <c r="G207" s="254"/>
      <c r="H207" s="257">
        <v>4.0199999999999996</v>
      </c>
      <c r="I207" s="258"/>
      <c r="J207" s="254"/>
      <c r="K207" s="254"/>
      <c r="L207" s="259"/>
      <c r="M207" s="260"/>
      <c r="N207" s="261"/>
      <c r="O207" s="261"/>
      <c r="P207" s="261"/>
      <c r="Q207" s="261"/>
      <c r="R207" s="261"/>
      <c r="S207" s="261"/>
      <c r="T207" s="262"/>
      <c r="AT207" s="263" t="s">
        <v>140</v>
      </c>
      <c r="AU207" s="263" t="s">
        <v>138</v>
      </c>
      <c r="AV207" s="13" t="s">
        <v>137</v>
      </c>
      <c r="AW207" s="13" t="s">
        <v>36</v>
      </c>
      <c r="AX207" s="13" t="s">
        <v>81</v>
      </c>
      <c r="AY207" s="263" t="s">
        <v>130</v>
      </c>
    </row>
    <row r="208" s="12" customFormat="1">
      <c r="B208" s="242"/>
      <c r="C208" s="243"/>
      <c r="D208" s="233" t="s">
        <v>140</v>
      </c>
      <c r="E208" s="243"/>
      <c r="F208" s="245" t="s">
        <v>288</v>
      </c>
      <c r="G208" s="243"/>
      <c r="H208" s="246">
        <v>4.0999999999999996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AT208" s="252" t="s">
        <v>140</v>
      </c>
      <c r="AU208" s="252" t="s">
        <v>138</v>
      </c>
      <c r="AV208" s="12" t="s">
        <v>138</v>
      </c>
      <c r="AW208" s="12" t="s">
        <v>6</v>
      </c>
      <c r="AX208" s="12" t="s">
        <v>81</v>
      </c>
      <c r="AY208" s="252" t="s">
        <v>130</v>
      </c>
    </row>
    <row r="209" s="1" customFormat="1" ht="38.25" customHeight="1">
      <c r="B209" s="45"/>
      <c r="C209" s="220" t="s">
        <v>289</v>
      </c>
      <c r="D209" s="220" t="s">
        <v>132</v>
      </c>
      <c r="E209" s="221" t="s">
        <v>290</v>
      </c>
      <c r="F209" s="222" t="s">
        <v>291</v>
      </c>
      <c r="G209" s="223" t="s">
        <v>135</v>
      </c>
      <c r="H209" s="224">
        <v>1079.2000000000001</v>
      </c>
      <c r="I209" s="225"/>
      <c r="J209" s="224">
        <f>ROUND(I209*H209,2)</f>
        <v>0</v>
      </c>
      <c r="K209" s="222" t="s">
        <v>136</v>
      </c>
      <c r="L209" s="71"/>
      <c r="M209" s="226" t="s">
        <v>20</v>
      </c>
      <c r="N209" s="227" t="s">
        <v>45</v>
      </c>
      <c r="O209" s="46"/>
      <c r="P209" s="228">
        <f>O209*H209</f>
        <v>0</v>
      </c>
      <c r="Q209" s="228">
        <v>0.00012</v>
      </c>
      <c r="R209" s="228">
        <f>Q209*H209</f>
        <v>0.12950400000000001</v>
      </c>
      <c r="S209" s="228">
        <v>0</v>
      </c>
      <c r="T209" s="229">
        <f>S209*H209</f>
        <v>0</v>
      </c>
      <c r="AR209" s="23" t="s">
        <v>223</v>
      </c>
      <c r="AT209" s="23" t="s">
        <v>132</v>
      </c>
      <c r="AU209" s="23" t="s">
        <v>138</v>
      </c>
      <c r="AY209" s="23" t="s">
        <v>130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23" t="s">
        <v>138</v>
      </c>
      <c r="BK209" s="230">
        <f>ROUND(I209*H209,2)</f>
        <v>0</v>
      </c>
      <c r="BL209" s="23" t="s">
        <v>223</v>
      </c>
      <c r="BM209" s="23" t="s">
        <v>292</v>
      </c>
    </row>
    <row r="210" s="11" customFormat="1">
      <c r="B210" s="231"/>
      <c r="C210" s="232"/>
      <c r="D210" s="233" t="s">
        <v>140</v>
      </c>
      <c r="E210" s="234" t="s">
        <v>20</v>
      </c>
      <c r="F210" s="235" t="s">
        <v>141</v>
      </c>
      <c r="G210" s="232"/>
      <c r="H210" s="234" t="s">
        <v>20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AT210" s="241" t="s">
        <v>140</v>
      </c>
      <c r="AU210" s="241" t="s">
        <v>138</v>
      </c>
      <c r="AV210" s="11" t="s">
        <v>81</v>
      </c>
      <c r="AW210" s="11" t="s">
        <v>36</v>
      </c>
      <c r="AX210" s="11" t="s">
        <v>73</v>
      </c>
      <c r="AY210" s="241" t="s">
        <v>130</v>
      </c>
    </row>
    <row r="211" s="12" customFormat="1">
      <c r="B211" s="242"/>
      <c r="C211" s="243"/>
      <c r="D211" s="233" t="s">
        <v>140</v>
      </c>
      <c r="E211" s="244" t="s">
        <v>20</v>
      </c>
      <c r="F211" s="245" t="s">
        <v>293</v>
      </c>
      <c r="G211" s="243"/>
      <c r="H211" s="246">
        <v>1084.5999999999999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AT211" s="252" t="s">
        <v>140</v>
      </c>
      <c r="AU211" s="252" t="s">
        <v>138</v>
      </c>
      <c r="AV211" s="12" t="s">
        <v>138</v>
      </c>
      <c r="AW211" s="12" t="s">
        <v>36</v>
      </c>
      <c r="AX211" s="12" t="s">
        <v>73</v>
      </c>
      <c r="AY211" s="252" t="s">
        <v>130</v>
      </c>
    </row>
    <row r="212" s="12" customFormat="1">
      <c r="B212" s="242"/>
      <c r="C212" s="243"/>
      <c r="D212" s="233" t="s">
        <v>140</v>
      </c>
      <c r="E212" s="244" t="s">
        <v>20</v>
      </c>
      <c r="F212" s="245" t="s">
        <v>294</v>
      </c>
      <c r="G212" s="243"/>
      <c r="H212" s="246">
        <v>-5.4000000000000004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AT212" s="252" t="s">
        <v>140</v>
      </c>
      <c r="AU212" s="252" t="s">
        <v>138</v>
      </c>
      <c r="AV212" s="12" t="s">
        <v>138</v>
      </c>
      <c r="AW212" s="12" t="s">
        <v>36</v>
      </c>
      <c r="AX212" s="12" t="s">
        <v>73</v>
      </c>
      <c r="AY212" s="252" t="s">
        <v>130</v>
      </c>
    </row>
    <row r="213" s="13" customFormat="1">
      <c r="B213" s="253"/>
      <c r="C213" s="254"/>
      <c r="D213" s="233" t="s">
        <v>140</v>
      </c>
      <c r="E213" s="255" t="s">
        <v>20</v>
      </c>
      <c r="F213" s="256" t="s">
        <v>143</v>
      </c>
      <c r="G213" s="254"/>
      <c r="H213" s="257">
        <v>1079.2000000000001</v>
      </c>
      <c r="I213" s="258"/>
      <c r="J213" s="254"/>
      <c r="K213" s="254"/>
      <c r="L213" s="259"/>
      <c r="M213" s="260"/>
      <c r="N213" s="261"/>
      <c r="O213" s="261"/>
      <c r="P213" s="261"/>
      <c r="Q213" s="261"/>
      <c r="R213" s="261"/>
      <c r="S213" s="261"/>
      <c r="T213" s="262"/>
      <c r="AT213" s="263" t="s">
        <v>140</v>
      </c>
      <c r="AU213" s="263" t="s">
        <v>138</v>
      </c>
      <c r="AV213" s="13" t="s">
        <v>137</v>
      </c>
      <c r="AW213" s="13" t="s">
        <v>36</v>
      </c>
      <c r="AX213" s="13" t="s">
        <v>81</v>
      </c>
      <c r="AY213" s="263" t="s">
        <v>130</v>
      </c>
    </row>
    <row r="214" s="1" customFormat="1" ht="16.5" customHeight="1">
      <c r="B214" s="45"/>
      <c r="C214" s="264" t="s">
        <v>295</v>
      </c>
      <c r="D214" s="264" t="s">
        <v>150</v>
      </c>
      <c r="E214" s="265" t="s">
        <v>296</v>
      </c>
      <c r="F214" s="266" t="s">
        <v>297</v>
      </c>
      <c r="G214" s="267" t="s">
        <v>135</v>
      </c>
      <c r="H214" s="268">
        <v>1100.78</v>
      </c>
      <c r="I214" s="269"/>
      <c r="J214" s="268">
        <f>ROUND(I214*H214,2)</f>
        <v>0</v>
      </c>
      <c r="K214" s="266" t="s">
        <v>136</v>
      </c>
      <c r="L214" s="270"/>
      <c r="M214" s="271" t="s">
        <v>20</v>
      </c>
      <c r="N214" s="272" t="s">
        <v>45</v>
      </c>
      <c r="O214" s="46"/>
      <c r="P214" s="228">
        <f>O214*H214</f>
        <v>0</v>
      </c>
      <c r="Q214" s="228">
        <v>0.0030000000000000001</v>
      </c>
      <c r="R214" s="228">
        <f>Q214*H214</f>
        <v>3.3023400000000001</v>
      </c>
      <c r="S214" s="228">
        <v>0</v>
      </c>
      <c r="T214" s="229">
        <f>S214*H214</f>
        <v>0</v>
      </c>
      <c r="AR214" s="23" t="s">
        <v>246</v>
      </c>
      <c r="AT214" s="23" t="s">
        <v>150</v>
      </c>
      <c r="AU214" s="23" t="s">
        <v>138</v>
      </c>
      <c r="AY214" s="23" t="s">
        <v>130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23" t="s">
        <v>138</v>
      </c>
      <c r="BK214" s="230">
        <f>ROUND(I214*H214,2)</f>
        <v>0</v>
      </c>
      <c r="BL214" s="23" t="s">
        <v>223</v>
      </c>
      <c r="BM214" s="23" t="s">
        <v>298</v>
      </c>
    </row>
    <row r="215" s="11" customFormat="1">
      <c r="B215" s="231"/>
      <c r="C215" s="232"/>
      <c r="D215" s="233" t="s">
        <v>140</v>
      </c>
      <c r="E215" s="234" t="s">
        <v>20</v>
      </c>
      <c r="F215" s="235" t="s">
        <v>141</v>
      </c>
      <c r="G215" s="232"/>
      <c r="H215" s="234" t="s">
        <v>20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AT215" s="241" t="s">
        <v>140</v>
      </c>
      <c r="AU215" s="241" t="s">
        <v>138</v>
      </c>
      <c r="AV215" s="11" t="s">
        <v>81</v>
      </c>
      <c r="AW215" s="11" t="s">
        <v>36</v>
      </c>
      <c r="AX215" s="11" t="s">
        <v>73</v>
      </c>
      <c r="AY215" s="241" t="s">
        <v>130</v>
      </c>
    </row>
    <row r="216" s="12" customFormat="1">
      <c r="B216" s="242"/>
      <c r="C216" s="243"/>
      <c r="D216" s="233" t="s">
        <v>140</v>
      </c>
      <c r="E216" s="244" t="s">
        <v>20</v>
      </c>
      <c r="F216" s="245" t="s">
        <v>293</v>
      </c>
      <c r="G216" s="243"/>
      <c r="H216" s="246">
        <v>1084.5999999999999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AT216" s="252" t="s">
        <v>140</v>
      </c>
      <c r="AU216" s="252" t="s">
        <v>138</v>
      </c>
      <c r="AV216" s="12" t="s">
        <v>138</v>
      </c>
      <c r="AW216" s="12" t="s">
        <v>36</v>
      </c>
      <c r="AX216" s="12" t="s">
        <v>73</v>
      </c>
      <c r="AY216" s="252" t="s">
        <v>130</v>
      </c>
    </row>
    <row r="217" s="12" customFormat="1">
      <c r="B217" s="242"/>
      <c r="C217" s="243"/>
      <c r="D217" s="233" t="s">
        <v>140</v>
      </c>
      <c r="E217" s="244" t="s">
        <v>20</v>
      </c>
      <c r="F217" s="245" t="s">
        <v>294</v>
      </c>
      <c r="G217" s="243"/>
      <c r="H217" s="246">
        <v>-5.4000000000000004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AT217" s="252" t="s">
        <v>140</v>
      </c>
      <c r="AU217" s="252" t="s">
        <v>138</v>
      </c>
      <c r="AV217" s="12" t="s">
        <v>138</v>
      </c>
      <c r="AW217" s="12" t="s">
        <v>36</v>
      </c>
      <c r="AX217" s="12" t="s">
        <v>73</v>
      </c>
      <c r="AY217" s="252" t="s">
        <v>130</v>
      </c>
    </row>
    <row r="218" s="13" customFormat="1">
      <c r="B218" s="253"/>
      <c r="C218" s="254"/>
      <c r="D218" s="233" t="s">
        <v>140</v>
      </c>
      <c r="E218" s="255" t="s">
        <v>20</v>
      </c>
      <c r="F218" s="256" t="s">
        <v>143</v>
      </c>
      <c r="G218" s="254"/>
      <c r="H218" s="257">
        <v>1079.2000000000001</v>
      </c>
      <c r="I218" s="258"/>
      <c r="J218" s="254"/>
      <c r="K218" s="254"/>
      <c r="L218" s="259"/>
      <c r="M218" s="260"/>
      <c r="N218" s="261"/>
      <c r="O218" s="261"/>
      <c r="P218" s="261"/>
      <c r="Q218" s="261"/>
      <c r="R218" s="261"/>
      <c r="S218" s="261"/>
      <c r="T218" s="262"/>
      <c r="AT218" s="263" t="s">
        <v>140</v>
      </c>
      <c r="AU218" s="263" t="s">
        <v>138</v>
      </c>
      <c r="AV218" s="13" t="s">
        <v>137</v>
      </c>
      <c r="AW218" s="13" t="s">
        <v>36</v>
      </c>
      <c r="AX218" s="13" t="s">
        <v>81</v>
      </c>
      <c r="AY218" s="263" t="s">
        <v>130</v>
      </c>
    </row>
    <row r="219" s="12" customFormat="1">
      <c r="B219" s="242"/>
      <c r="C219" s="243"/>
      <c r="D219" s="233" t="s">
        <v>140</v>
      </c>
      <c r="E219" s="243"/>
      <c r="F219" s="245" t="s">
        <v>299</v>
      </c>
      <c r="G219" s="243"/>
      <c r="H219" s="246">
        <v>1100.78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AT219" s="252" t="s">
        <v>140</v>
      </c>
      <c r="AU219" s="252" t="s">
        <v>138</v>
      </c>
      <c r="AV219" s="12" t="s">
        <v>138</v>
      </c>
      <c r="AW219" s="12" t="s">
        <v>6</v>
      </c>
      <c r="AX219" s="12" t="s">
        <v>81</v>
      </c>
      <c r="AY219" s="252" t="s">
        <v>130</v>
      </c>
    </row>
    <row r="220" s="1" customFormat="1" ht="38.25" customHeight="1">
      <c r="B220" s="45"/>
      <c r="C220" s="220" t="s">
        <v>300</v>
      </c>
      <c r="D220" s="220" t="s">
        <v>132</v>
      </c>
      <c r="E220" s="221" t="s">
        <v>301</v>
      </c>
      <c r="F220" s="222" t="s">
        <v>302</v>
      </c>
      <c r="G220" s="223" t="s">
        <v>276</v>
      </c>
      <c r="H220" s="225"/>
      <c r="I220" s="225"/>
      <c r="J220" s="224">
        <f>ROUND(I220*H220,2)</f>
        <v>0</v>
      </c>
      <c r="K220" s="222" t="s">
        <v>136</v>
      </c>
      <c r="L220" s="71"/>
      <c r="M220" s="226" t="s">
        <v>20</v>
      </c>
      <c r="N220" s="227" t="s">
        <v>45</v>
      </c>
      <c r="O220" s="46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AR220" s="23" t="s">
        <v>223</v>
      </c>
      <c r="AT220" s="23" t="s">
        <v>132</v>
      </c>
      <c r="AU220" s="23" t="s">
        <v>138</v>
      </c>
      <c r="AY220" s="23" t="s">
        <v>130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23" t="s">
        <v>138</v>
      </c>
      <c r="BK220" s="230">
        <f>ROUND(I220*H220,2)</f>
        <v>0</v>
      </c>
      <c r="BL220" s="23" t="s">
        <v>223</v>
      </c>
      <c r="BM220" s="23" t="s">
        <v>303</v>
      </c>
    </row>
    <row r="221" s="10" customFormat="1" ht="29.88" customHeight="1">
      <c r="B221" s="204"/>
      <c r="C221" s="205"/>
      <c r="D221" s="206" t="s">
        <v>72</v>
      </c>
      <c r="E221" s="218" t="s">
        <v>304</v>
      </c>
      <c r="F221" s="218" t="s">
        <v>305</v>
      </c>
      <c r="G221" s="205"/>
      <c r="H221" s="205"/>
      <c r="I221" s="208"/>
      <c r="J221" s="219">
        <f>BK221</f>
        <v>0</v>
      </c>
      <c r="K221" s="205"/>
      <c r="L221" s="210"/>
      <c r="M221" s="211"/>
      <c r="N221" s="212"/>
      <c r="O221" s="212"/>
      <c r="P221" s="213">
        <f>SUM(P222:P230)</f>
        <v>0</v>
      </c>
      <c r="Q221" s="212"/>
      <c r="R221" s="213">
        <f>SUM(R222:R230)</f>
        <v>0.0106</v>
      </c>
      <c r="S221" s="212"/>
      <c r="T221" s="214">
        <f>SUM(T222:T230)</f>
        <v>0.085249999999999992</v>
      </c>
      <c r="AR221" s="215" t="s">
        <v>138</v>
      </c>
      <c r="AT221" s="216" t="s">
        <v>72</v>
      </c>
      <c r="AU221" s="216" t="s">
        <v>81</v>
      </c>
      <c r="AY221" s="215" t="s">
        <v>130</v>
      </c>
      <c r="BK221" s="217">
        <f>SUM(BK222:BK230)</f>
        <v>0</v>
      </c>
    </row>
    <row r="222" s="1" customFormat="1" ht="16.5" customHeight="1">
      <c r="B222" s="45"/>
      <c r="C222" s="220" t="s">
        <v>306</v>
      </c>
      <c r="D222" s="220" t="s">
        <v>132</v>
      </c>
      <c r="E222" s="221" t="s">
        <v>307</v>
      </c>
      <c r="F222" s="222" t="s">
        <v>308</v>
      </c>
      <c r="G222" s="223" t="s">
        <v>171</v>
      </c>
      <c r="H222" s="224">
        <v>5</v>
      </c>
      <c r="I222" s="225"/>
      <c r="J222" s="224">
        <f>ROUND(I222*H222,2)</f>
        <v>0</v>
      </c>
      <c r="K222" s="222" t="s">
        <v>136</v>
      </c>
      <c r="L222" s="71"/>
      <c r="M222" s="226" t="s">
        <v>20</v>
      </c>
      <c r="N222" s="227" t="s">
        <v>45</v>
      </c>
      <c r="O222" s="46"/>
      <c r="P222" s="228">
        <f>O222*H222</f>
        <v>0</v>
      </c>
      <c r="Q222" s="228">
        <v>0</v>
      </c>
      <c r="R222" s="228">
        <f>Q222*H222</f>
        <v>0</v>
      </c>
      <c r="S222" s="228">
        <v>0.017049999999999999</v>
      </c>
      <c r="T222" s="229">
        <f>S222*H222</f>
        <v>0.085249999999999992</v>
      </c>
      <c r="AR222" s="23" t="s">
        <v>223</v>
      </c>
      <c r="AT222" s="23" t="s">
        <v>132</v>
      </c>
      <c r="AU222" s="23" t="s">
        <v>138</v>
      </c>
      <c r="AY222" s="23" t="s">
        <v>130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23" t="s">
        <v>138</v>
      </c>
      <c r="BK222" s="230">
        <f>ROUND(I222*H222,2)</f>
        <v>0</v>
      </c>
      <c r="BL222" s="23" t="s">
        <v>223</v>
      </c>
      <c r="BM222" s="23" t="s">
        <v>309</v>
      </c>
    </row>
    <row r="223" s="11" customFormat="1">
      <c r="B223" s="231"/>
      <c r="C223" s="232"/>
      <c r="D223" s="233" t="s">
        <v>140</v>
      </c>
      <c r="E223" s="234" t="s">
        <v>20</v>
      </c>
      <c r="F223" s="235" t="s">
        <v>141</v>
      </c>
      <c r="G223" s="232"/>
      <c r="H223" s="234" t="s">
        <v>20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AT223" s="241" t="s">
        <v>140</v>
      </c>
      <c r="AU223" s="241" t="s">
        <v>138</v>
      </c>
      <c r="AV223" s="11" t="s">
        <v>81</v>
      </c>
      <c r="AW223" s="11" t="s">
        <v>36</v>
      </c>
      <c r="AX223" s="11" t="s">
        <v>73</v>
      </c>
      <c r="AY223" s="241" t="s">
        <v>130</v>
      </c>
    </row>
    <row r="224" s="12" customFormat="1">
      <c r="B224" s="242"/>
      <c r="C224" s="243"/>
      <c r="D224" s="233" t="s">
        <v>140</v>
      </c>
      <c r="E224" s="244" t="s">
        <v>20</v>
      </c>
      <c r="F224" s="245" t="s">
        <v>161</v>
      </c>
      <c r="G224" s="243"/>
      <c r="H224" s="246">
        <v>5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AT224" s="252" t="s">
        <v>140</v>
      </c>
      <c r="AU224" s="252" t="s">
        <v>138</v>
      </c>
      <c r="AV224" s="12" t="s">
        <v>138</v>
      </c>
      <c r="AW224" s="12" t="s">
        <v>36</v>
      </c>
      <c r="AX224" s="12" t="s">
        <v>73</v>
      </c>
      <c r="AY224" s="252" t="s">
        <v>130</v>
      </c>
    </row>
    <row r="225" s="13" customFormat="1">
      <c r="B225" s="253"/>
      <c r="C225" s="254"/>
      <c r="D225" s="233" t="s">
        <v>140</v>
      </c>
      <c r="E225" s="255" t="s">
        <v>20</v>
      </c>
      <c r="F225" s="256" t="s">
        <v>143</v>
      </c>
      <c r="G225" s="254"/>
      <c r="H225" s="257">
        <v>5</v>
      </c>
      <c r="I225" s="258"/>
      <c r="J225" s="254"/>
      <c r="K225" s="254"/>
      <c r="L225" s="259"/>
      <c r="M225" s="260"/>
      <c r="N225" s="261"/>
      <c r="O225" s="261"/>
      <c r="P225" s="261"/>
      <c r="Q225" s="261"/>
      <c r="R225" s="261"/>
      <c r="S225" s="261"/>
      <c r="T225" s="262"/>
      <c r="AT225" s="263" t="s">
        <v>140</v>
      </c>
      <c r="AU225" s="263" t="s">
        <v>138</v>
      </c>
      <c r="AV225" s="13" t="s">
        <v>137</v>
      </c>
      <c r="AW225" s="13" t="s">
        <v>36</v>
      </c>
      <c r="AX225" s="13" t="s">
        <v>81</v>
      </c>
      <c r="AY225" s="263" t="s">
        <v>130</v>
      </c>
    </row>
    <row r="226" s="1" customFormat="1" ht="25.5" customHeight="1">
      <c r="B226" s="45"/>
      <c r="C226" s="220" t="s">
        <v>310</v>
      </c>
      <c r="D226" s="220" t="s">
        <v>132</v>
      </c>
      <c r="E226" s="221" t="s">
        <v>311</v>
      </c>
      <c r="F226" s="222" t="s">
        <v>312</v>
      </c>
      <c r="G226" s="223" t="s">
        <v>171</v>
      </c>
      <c r="H226" s="224">
        <v>5</v>
      </c>
      <c r="I226" s="225"/>
      <c r="J226" s="224">
        <f>ROUND(I226*H226,2)</f>
        <v>0</v>
      </c>
      <c r="K226" s="222" t="s">
        <v>136</v>
      </c>
      <c r="L226" s="71"/>
      <c r="M226" s="226" t="s">
        <v>20</v>
      </c>
      <c r="N226" s="227" t="s">
        <v>45</v>
      </c>
      <c r="O226" s="46"/>
      <c r="P226" s="228">
        <f>O226*H226</f>
        <v>0</v>
      </c>
      <c r="Q226" s="228">
        <v>0.0021199999999999999</v>
      </c>
      <c r="R226" s="228">
        <f>Q226*H226</f>
        <v>0.0106</v>
      </c>
      <c r="S226" s="228">
        <v>0</v>
      </c>
      <c r="T226" s="229">
        <f>S226*H226</f>
        <v>0</v>
      </c>
      <c r="AR226" s="23" t="s">
        <v>223</v>
      </c>
      <c r="AT226" s="23" t="s">
        <v>132</v>
      </c>
      <c r="AU226" s="23" t="s">
        <v>138</v>
      </c>
      <c r="AY226" s="23" t="s">
        <v>130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23" t="s">
        <v>138</v>
      </c>
      <c r="BK226" s="230">
        <f>ROUND(I226*H226,2)</f>
        <v>0</v>
      </c>
      <c r="BL226" s="23" t="s">
        <v>223</v>
      </c>
      <c r="BM226" s="23" t="s">
        <v>313</v>
      </c>
    </row>
    <row r="227" s="11" customFormat="1">
      <c r="B227" s="231"/>
      <c r="C227" s="232"/>
      <c r="D227" s="233" t="s">
        <v>140</v>
      </c>
      <c r="E227" s="234" t="s">
        <v>20</v>
      </c>
      <c r="F227" s="235" t="s">
        <v>141</v>
      </c>
      <c r="G227" s="232"/>
      <c r="H227" s="234" t="s">
        <v>20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AT227" s="241" t="s">
        <v>140</v>
      </c>
      <c r="AU227" s="241" t="s">
        <v>138</v>
      </c>
      <c r="AV227" s="11" t="s">
        <v>81</v>
      </c>
      <c r="AW227" s="11" t="s">
        <v>36</v>
      </c>
      <c r="AX227" s="11" t="s">
        <v>73</v>
      </c>
      <c r="AY227" s="241" t="s">
        <v>130</v>
      </c>
    </row>
    <row r="228" s="12" customFormat="1">
      <c r="B228" s="242"/>
      <c r="C228" s="243"/>
      <c r="D228" s="233" t="s">
        <v>140</v>
      </c>
      <c r="E228" s="244" t="s">
        <v>20</v>
      </c>
      <c r="F228" s="245" t="s">
        <v>161</v>
      </c>
      <c r="G228" s="243"/>
      <c r="H228" s="246">
        <v>5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AT228" s="252" t="s">
        <v>140</v>
      </c>
      <c r="AU228" s="252" t="s">
        <v>138</v>
      </c>
      <c r="AV228" s="12" t="s">
        <v>138</v>
      </c>
      <c r="AW228" s="12" t="s">
        <v>36</v>
      </c>
      <c r="AX228" s="12" t="s">
        <v>73</v>
      </c>
      <c r="AY228" s="252" t="s">
        <v>130</v>
      </c>
    </row>
    <row r="229" s="13" customFormat="1">
      <c r="B229" s="253"/>
      <c r="C229" s="254"/>
      <c r="D229" s="233" t="s">
        <v>140</v>
      </c>
      <c r="E229" s="255" t="s">
        <v>20</v>
      </c>
      <c r="F229" s="256" t="s">
        <v>143</v>
      </c>
      <c r="G229" s="254"/>
      <c r="H229" s="257">
        <v>5</v>
      </c>
      <c r="I229" s="258"/>
      <c r="J229" s="254"/>
      <c r="K229" s="254"/>
      <c r="L229" s="259"/>
      <c r="M229" s="260"/>
      <c r="N229" s="261"/>
      <c r="O229" s="261"/>
      <c r="P229" s="261"/>
      <c r="Q229" s="261"/>
      <c r="R229" s="261"/>
      <c r="S229" s="261"/>
      <c r="T229" s="262"/>
      <c r="AT229" s="263" t="s">
        <v>140</v>
      </c>
      <c r="AU229" s="263" t="s">
        <v>138</v>
      </c>
      <c r="AV229" s="13" t="s">
        <v>137</v>
      </c>
      <c r="AW229" s="13" t="s">
        <v>36</v>
      </c>
      <c r="AX229" s="13" t="s">
        <v>81</v>
      </c>
      <c r="AY229" s="263" t="s">
        <v>130</v>
      </c>
    </row>
    <row r="230" s="1" customFormat="1" ht="38.25" customHeight="1">
      <c r="B230" s="45"/>
      <c r="C230" s="220" t="s">
        <v>246</v>
      </c>
      <c r="D230" s="220" t="s">
        <v>132</v>
      </c>
      <c r="E230" s="221" t="s">
        <v>314</v>
      </c>
      <c r="F230" s="222" t="s">
        <v>315</v>
      </c>
      <c r="G230" s="223" t="s">
        <v>276</v>
      </c>
      <c r="H230" s="225"/>
      <c r="I230" s="225"/>
      <c r="J230" s="224">
        <f>ROUND(I230*H230,2)</f>
        <v>0</v>
      </c>
      <c r="K230" s="222" t="s">
        <v>136</v>
      </c>
      <c r="L230" s="71"/>
      <c r="M230" s="226" t="s">
        <v>20</v>
      </c>
      <c r="N230" s="227" t="s">
        <v>45</v>
      </c>
      <c r="O230" s="46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AR230" s="23" t="s">
        <v>223</v>
      </c>
      <c r="AT230" s="23" t="s">
        <v>132</v>
      </c>
      <c r="AU230" s="23" t="s">
        <v>138</v>
      </c>
      <c r="AY230" s="23" t="s">
        <v>130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23" t="s">
        <v>138</v>
      </c>
      <c r="BK230" s="230">
        <f>ROUND(I230*H230,2)</f>
        <v>0</v>
      </c>
      <c r="BL230" s="23" t="s">
        <v>223</v>
      </c>
      <c r="BM230" s="23" t="s">
        <v>316</v>
      </c>
    </row>
    <row r="231" s="10" customFormat="1" ht="29.88" customHeight="1">
      <c r="B231" s="204"/>
      <c r="C231" s="205"/>
      <c r="D231" s="206" t="s">
        <v>72</v>
      </c>
      <c r="E231" s="218" t="s">
        <v>317</v>
      </c>
      <c r="F231" s="218" t="s">
        <v>318</v>
      </c>
      <c r="G231" s="205"/>
      <c r="H231" s="205"/>
      <c r="I231" s="208"/>
      <c r="J231" s="219">
        <f>BK231</f>
        <v>0</v>
      </c>
      <c r="K231" s="205"/>
      <c r="L231" s="210"/>
      <c r="M231" s="211"/>
      <c r="N231" s="212"/>
      <c r="O231" s="212"/>
      <c r="P231" s="213">
        <f>SUM(P232:P259)</f>
        <v>0</v>
      </c>
      <c r="Q231" s="212"/>
      <c r="R231" s="213">
        <f>SUM(R232:R259)</f>
        <v>1.0933354</v>
      </c>
      <c r="S231" s="212"/>
      <c r="T231" s="214">
        <f>SUM(T232:T259)</f>
        <v>0</v>
      </c>
      <c r="AR231" s="215" t="s">
        <v>138</v>
      </c>
      <c r="AT231" s="216" t="s">
        <v>72</v>
      </c>
      <c r="AU231" s="216" t="s">
        <v>81</v>
      </c>
      <c r="AY231" s="215" t="s">
        <v>130</v>
      </c>
      <c r="BK231" s="217">
        <f>SUM(BK232:BK259)</f>
        <v>0</v>
      </c>
    </row>
    <row r="232" s="1" customFormat="1" ht="38.25" customHeight="1">
      <c r="B232" s="45"/>
      <c r="C232" s="220" t="s">
        <v>319</v>
      </c>
      <c r="D232" s="220" t="s">
        <v>132</v>
      </c>
      <c r="E232" s="221" t="s">
        <v>320</v>
      </c>
      <c r="F232" s="222" t="s">
        <v>321</v>
      </c>
      <c r="G232" s="223" t="s">
        <v>153</v>
      </c>
      <c r="H232" s="224">
        <v>1.46</v>
      </c>
      <c r="I232" s="225"/>
      <c r="J232" s="224">
        <f>ROUND(I232*H232,2)</f>
        <v>0</v>
      </c>
      <c r="K232" s="222" t="s">
        <v>136</v>
      </c>
      <c r="L232" s="71"/>
      <c r="M232" s="226" t="s">
        <v>20</v>
      </c>
      <c r="N232" s="227" t="s">
        <v>45</v>
      </c>
      <c r="O232" s="46"/>
      <c r="P232" s="228">
        <f>O232*H232</f>
        <v>0</v>
      </c>
      <c r="Q232" s="228">
        <v>0.00189</v>
      </c>
      <c r="R232" s="228">
        <f>Q232*H232</f>
        <v>0.0027594</v>
      </c>
      <c r="S232" s="228">
        <v>0</v>
      </c>
      <c r="T232" s="229">
        <f>S232*H232</f>
        <v>0</v>
      </c>
      <c r="AR232" s="23" t="s">
        <v>223</v>
      </c>
      <c r="AT232" s="23" t="s">
        <v>132</v>
      </c>
      <c r="AU232" s="23" t="s">
        <v>138</v>
      </c>
      <c r="AY232" s="23" t="s">
        <v>130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23" t="s">
        <v>138</v>
      </c>
      <c r="BK232" s="230">
        <f>ROUND(I232*H232,2)</f>
        <v>0</v>
      </c>
      <c r="BL232" s="23" t="s">
        <v>223</v>
      </c>
      <c r="BM232" s="23" t="s">
        <v>322</v>
      </c>
    </row>
    <row r="233" s="11" customFormat="1">
      <c r="B233" s="231"/>
      <c r="C233" s="232"/>
      <c r="D233" s="233" t="s">
        <v>140</v>
      </c>
      <c r="E233" s="234" t="s">
        <v>20</v>
      </c>
      <c r="F233" s="235" t="s">
        <v>141</v>
      </c>
      <c r="G233" s="232"/>
      <c r="H233" s="234" t="s">
        <v>20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AT233" s="241" t="s">
        <v>140</v>
      </c>
      <c r="AU233" s="241" t="s">
        <v>138</v>
      </c>
      <c r="AV233" s="11" t="s">
        <v>81</v>
      </c>
      <c r="AW233" s="11" t="s">
        <v>36</v>
      </c>
      <c r="AX233" s="11" t="s">
        <v>73</v>
      </c>
      <c r="AY233" s="241" t="s">
        <v>130</v>
      </c>
    </row>
    <row r="234" s="12" customFormat="1">
      <c r="B234" s="242"/>
      <c r="C234" s="243"/>
      <c r="D234" s="233" t="s">
        <v>140</v>
      </c>
      <c r="E234" s="244" t="s">
        <v>20</v>
      </c>
      <c r="F234" s="245" t="s">
        <v>323</v>
      </c>
      <c r="G234" s="243"/>
      <c r="H234" s="246">
        <v>0.57999999999999996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AT234" s="252" t="s">
        <v>140</v>
      </c>
      <c r="AU234" s="252" t="s">
        <v>138</v>
      </c>
      <c r="AV234" s="12" t="s">
        <v>138</v>
      </c>
      <c r="AW234" s="12" t="s">
        <v>36</v>
      </c>
      <c r="AX234" s="12" t="s">
        <v>73</v>
      </c>
      <c r="AY234" s="252" t="s">
        <v>130</v>
      </c>
    </row>
    <row r="235" s="12" customFormat="1">
      <c r="B235" s="242"/>
      <c r="C235" s="243"/>
      <c r="D235" s="233" t="s">
        <v>140</v>
      </c>
      <c r="E235" s="244" t="s">
        <v>20</v>
      </c>
      <c r="F235" s="245" t="s">
        <v>323</v>
      </c>
      <c r="G235" s="243"/>
      <c r="H235" s="246">
        <v>0.57999999999999996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AT235" s="252" t="s">
        <v>140</v>
      </c>
      <c r="AU235" s="252" t="s">
        <v>138</v>
      </c>
      <c r="AV235" s="12" t="s">
        <v>138</v>
      </c>
      <c r="AW235" s="12" t="s">
        <v>36</v>
      </c>
      <c r="AX235" s="12" t="s">
        <v>73</v>
      </c>
      <c r="AY235" s="252" t="s">
        <v>130</v>
      </c>
    </row>
    <row r="236" s="12" customFormat="1">
      <c r="B236" s="242"/>
      <c r="C236" s="243"/>
      <c r="D236" s="233" t="s">
        <v>140</v>
      </c>
      <c r="E236" s="244" t="s">
        <v>20</v>
      </c>
      <c r="F236" s="245" t="s">
        <v>324</v>
      </c>
      <c r="G236" s="243"/>
      <c r="H236" s="246">
        <v>0.14999999999999999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AT236" s="252" t="s">
        <v>140</v>
      </c>
      <c r="AU236" s="252" t="s">
        <v>138</v>
      </c>
      <c r="AV236" s="12" t="s">
        <v>138</v>
      </c>
      <c r="AW236" s="12" t="s">
        <v>36</v>
      </c>
      <c r="AX236" s="12" t="s">
        <v>73</v>
      </c>
      <c r="AY236" s="252" t="s">
        <v>130</v>
      </c>
    </row>
    <row r="237" s="12" customFormat="1">
      <c r="B237" s="242"/>
      <c r="C237" s="243"/>
      <c r="D237" s="233" t="s">
        <v>140</v>
      </c>
      <c r="E237" s="244" t="s">
        <v>20</v>
      </c>
      <c r="F237" s="245" t="s">
        <v>324</v>
      </c>
      <c r="G237" s="243"/>
      <c r="H237" s="246">
        <v>0.14999999999999999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AT237" s="252" t="s">
        <v>140</v>
      </c>
      <c r="AU237" s="252" t="s">
        <v>138</v>
      </c>
      <c r="AV237" s="12" t="s">
        <v>138</v>
      </c>
      <c r="AW237" s="12" t="s">
        <v>36</v>
      </c>
      <c r="AX237" s="12" t="s">
        <v>73</v>
      </c>
      <c r="AY237" s="252" t="s">
        <v>130</v>
      </c>
    </row>
    <row r="238" s="13" customFormat="1">
      <c r="B238" s="253"/>
      <c r="C238" s="254"/>
      <c r="D238" s="233" t="s">
        <v>140</v>
      </c>
      <c r="E238" s="255" t="s">
        <v>20</v>
      </c>
      <c r="F238" s="256" t="s">
        <v>143</v>
      </c>
      <c r="G238" s="254"/>
      <c r="H238" s="257">
        <v>1.46</v>
      </c>
      <c r="I238" s="258"/>
      <c r="J238" s="254"/>
      <c r="K238" s="254"/>
      <c r="L238" s="259"/>
      <c r="M238" s="260"/>
      <c r="N238" s="261"/>
      <c r="O238" s="261"/>
      <c r="P238" s="261"/>
      <c r="Q238" s="261"/>
      <c r="R238" s="261"/>
      <c r="S238" s="261"/>
      <c r="T238" s="262"/>
      <c r="AT238" s="263" t="s">
        <v>140</v>
      </c>
      <c r="AU238" s="263" t="s">
        <v>138</v>
      </c>
      <c r="AV238" s="13" t="s">
        <v>137</v>
      </c>
      <c r="AW238" s="13" t="s">
        <v>36</v>
      </c>
      <c r="AX238" s="13" t="s">
        <v>81</v>
      </c>
      <c r="AY238" s="263" t="s">
        <v>130</v>
      </c>
    </row>
    <row r="239" s="1" customFormat="1" ht="51" customHeight="1">
      <c r="B239" s="45"/>
      <c r="C239" s="220" t="s">
        <v>325</v>
      </c>
      <c r="D239" s="220" t="s">
        <v>132</v>
      </c>
      <c r="E239" s="221" t="s">
        <v>326</v>
      </c>
      <c r="F239" s="222" t="s">
        <v>327</v>
      </c>
      <c r="G239" s="223" t="s">
        <v>328</v>
      </c>
      <c r="H239" s="224">
        <v>195.59999999999999</v>
      </c>
      <c r="I239" s="225"/>
      <c r="J239" s="224">
        <f>ROUND(I239*H239,2)</f>
        <v>0</v>
      </c>
      <c r="K239" s="222" t="s">
        <v>136</v>
      </c>
      <c r="L239" s="71"/>
      <c r="M239" s="226" t="s">
        <v>20</v>
      </c>
      <c r="N239" s="227" t="s">
        <v>45</v>
      </c>
      <c r="O239" s="46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AR239" s="23" t="s">
        <v>223</v>
      </c>
      <c r="AT239" s="23" t="s">
        <v>132</v>
      </c>
      <c r="AU239" s="23" t="s">
        <v>138</v>
      </c>
      <c r="AY239" s="23" t="s">
        <v>130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23" t="s">
        <v>138</v>
      </c>
      <c r="BK239" s="230">
        <f>ROUND(I239*H239,2)</f>
        <v>0</v>
      </c>
      <c r="BL239" s="23" t="s">
        <v>223</v>
      </c>
      <c r="BM239" s="23" t="s">
        <v>329</v>
      </c>
    </row>
    <row r="240" s="11" customFormat="1">
      <c r="B240" s="231"/>
      <c r="C240" s="232"/>
      <c r="D240" s="233" t="s">
        <v>140</v>
      </c>
      <c r="E240" s="234" t="s">
        <v>20</v>
      </c>
      <c r="F240" s="235" t="s">
        <v>182</v>
      </c>
      <c r="G240" s="232"/>
      <c r="H240" s="234" t="s">
        <v>20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AT240" s="241" t="s">
        <v>140</v>
      </c>
      <c r="AU240" s="241" t="s">
        <v>138</v>
      </c>
      <c r="AV240" s="11" t="s">
        <v>81</v>
      </c>
      <c r="AW240" s="11" t="s">
        <v>36</v>
      </c>
      <c r="AX240" s="11" t="s">
        <v>73</v>
      </c>
      <c r="AY240" s="241" t="s">
        <v>130</v>
      </c>
    </row>
    <row r="241" s="12" customFormat="1">
      <c r="B241" s="242"/>
      <c r="C241" s="243"/>
      <c r="D241" s="233" t="s">
        <v>140</v>
      </c>
      <c r="E241" s="244" t="s">
        <v>20</v>
      </c>
      <c r="F241" s="245" t="s">
        <v>330</v>
      </c>
      <c r="G241" s="243"/>
      <c r="H241" s="246">
        <v>77.299999999999997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AT241" s="252" t="s">
        <v>140</v>
      </c>
      <c r="AU241" s="252" t="s">
        <v>138</v>
      </c>
      <c r="AV241" s="12" t="s">
        <v>138</v>
      </c>
      <c r="AW241" s="12" t="s">
        <v>36</v>
      </c>
      <c r="AX241" s="12" t="s">
        <v>73</v>
      </c>
      <c r="AY241" s="252" t="s">
        <v>130</v>
      </c>
    </row>
    <row r="242" s="12" customFormat="1">
      <c r="B242" s="242"/>
      <c r="C242" s="243"/>
      <c r="D242" s="233" t="s">
        <v>140</v>
      </c>
      <c r="E242" s="244" t="s">
        <v>20</v>
      </c>
      <c r="F242" s="245" t="s">
        <v>330</v>
      </c>
      <c r="G242" s="243"/>
      <c r="H242" s="246">
        <v>77.299999999999997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AT242" s="252" t="s">
        <v>140</v>
      </c>
      <c r="AU242" s="252" t="s">
        <v>138</v>
      </c>
      <c r="AV242" s="12" t="s">
        <v>138</v>
      </c>
      <c r="AW242" s="12" t="s">
        <v>36</v>
      </c>
      <c r="AX242" s="12" t="s">
        <v>73</v>
      </c>
      <c r="AY242" s="252" t="s">
        <v>130</v>
      </c>
    </row>
    <row r="243" s="12" customFormat="1">
      <c r="B243" s="242"/>
      <c r="C243" s="243"/>
      <c r="D243" s="233" t="s">
        <v>140</v>
      </c>
      <c r="E243" s="244" t="s">
        <v>20</v>
      </c>
      <c r="F243" s="245" t="s">
        <v>331</v>
      </c>
      <c r="G243" s="243"/>
      <c r="H243" s="246">
        <v>20.5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AT243" s="252" t="s">
        <v>140</v>
      </c>
      <c r="AU243" s="252" t="s">
        <v>138</v>
      </c>
      <c r="AV243" s="12" t="s">
        <v>138</v>
      </c>
      <c r="AW243" s="12" t="s">
        <v>36</v>
      </c>
      <c r="AX243" s="12" t="s">
        <v>73</v>
      </c>
      <c r="AY243" s="252" t="s">
        <v>130</v>
      </c>
    </row>
    <row r="244" s="12" customFormat="1">
      <c r="B244" s="242"/>
      <c r="C244" s="243"/>
      <c r="D244" s="233" t="s">
        <v>140</v>
      </c>
      <c r="E244" s="244" t="s">
        <v>20</v>
      </c>
      <c r="F244" s="245" t="s">
        <v>331</v>
      </c>
      <c r="G244" s="243"/>
      <c r="H244" s="246">
        <v>20.5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AT244" s="252" t="s">
        <v>140</v>
      </c>
      <c r="AU244" s="252" t="s">
        <v>138</v>
      </c>
      <c r="AV244" s="12" t="s">
        <v>138</v>
      </c>
      <c r="AW244" s="12" t="s">
        <v>36</v>
      </c>
      <c r="AX244" s="12" t="s">
        <v>73</v>
      </c>
      <c r="AY244" s="252" t="s">
        <v>130</v>
      </c>
    </row>
    <row r="245" s="13" customFormat="1">
      <c r="B245" s="253"/>
      <c r="C245" s="254"/>
      <c r="D245" s="233" t="s">
        <v>140</v>
      </c>
      <c r="E245" s="255" t="s">
        <v>20</v>
      </c>
      <c r="F245" s="256" t="s">
        <v>143</v>
      </c>
      <c r="G245" s="254"/>
      <c r="H245" s="257">
        <v>195.59999999999999</v>
      </c>
      <c r="I245" s="258"/>
      <c r="J245" s="254"/>
      <c r="K245" s="254"/>
      <c r="L245" s="259"/>
      <c r="M245" s="260"/>
      <c r="N245" s="261"/>
      <c r="O245" s="261"/>
      <c r="P245" s="261"/>
      <c r="Q245" s="261"/>
      <c r="R245" s="261"/>
      <c r="S245" s="261"/>
      <c r="T245" s="262"/>
      <c r="AT245" s="263" t="s">
        <v>140</v>
      </c>
      <c r="AU245" s="263" t="s">
        <v>138</v>
      </c>
      <c r="AV245" s="13" t="s">
        <v>137</v>
      </c>
      <c r="AW245" s="13" t="s">
        <v>36</v>
      </c>
      <c r="AX245" s="13" t="s">
        <v>81</v>
      </c>
      <c r="AY245" s="263" t="s">
        <v>130</v>
      </c>
    </row>
    <row r="246" s="1" customFormat="1" ht="16.5" customHeight="1">
      <c r="B246" s="45"/>
      <c r="C246" s="264" t="s">
        <v>332</v>
      </c>
      <c r="D246" s="264" t="s">
        <v>150</v>
      </c>
      <c r="E246" s="265" t="s">
        <v>333</v>
      </c>
      <c r="F246" s="266" t="s">
        <v>334</v>
      </c>
      <c r="G246" s="267" t="s">
        <v>153</v>
      </c>
      <c r="H246" s="268">
        <v>1.46</v>
      </c>
      <c r="I246" s="269"/>
      <c r="J246" s="268">
        <f>ROUND(I246*H246,2)</f>
        <v>0</v>
      </c>
      <c r="K246" s="266" t="s">
        <v>136</v>
      </c>
      <c r="L246" s="270"/>
      <c r="M246" s="271" t="s">
        <v>20</v>
      </c>
      <c r="N246" s="272" t="s">
        <v>45</v>
      </c>
      <c r="O246" s="46"/>
      <c r="P246" s="228">
        <f>O246*H246</f>
        <v>0</v>
      </c>
      <c r="Q246" s="228">
        <v>0.55000000000000004</v>
      </c>
      <c r="R246" s="228">
        <f>Q246*H246</f>
        <v>0.80300000000000005</v>
      </c>
      <c r="S246" s="228">
        <v>0</v>
      </c>
      <c r="T246" s="229">
        <f>S246*H246</f>
        <v>0</v>
      </c>
      <c r="AR246" s="23" t="s">
        <v>246</v>
      </c>
      <c r="AT246" s="23" t="s">
        <v>150</v>
      </c>
      <c r="AU246" s="23" t="s">
        <v>138</v>
      </c>
      <c r="AY246" s="23" t="s">
        <v>130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23" t="s">
        <v>138</v>
      </c>
      <c r="BK246" s="230">
        <f>ROUND(I246*H246,2)</f>
        <v>0</v>
      </c>
      <c r="BL246" s="23" t="s">
        <v>223</v>
      </c>
      <c r="BM246" s="23" t="s">
        <v>335</v>
      </c>
    </row>
    <row r="247" s="11" customFormat="1">
      <c r="B247" s="231"/>
      <c r="C247" s="232"/>
      <c r="D247" s="233" t="s">
        <v>140</v>
      </c>
      <c r="E247" s="234" t="s">
        <v>20</v>
      </c>
      <c r="F247" s="235" t="s">
        <v>141</v>
      </c>
      <c r="G247" s="232"/>
      <c r="H247" s="234" t="s">
        <v>20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AT247" s="241" t="s">
        <v>140</v>
      </c>
      <c r="AU247" s="241" t="s">
        <v>138</v>
      </c>
      <c r="AV247" s="11" t="s">
        <v>81</v>
      </c>
      <c r="AW247" s="11" t="s">
        <v>36</v>
      </c>
      <c r="AX247" s="11" t="s">
        <v>73</v>
      </c>
      <c r="AY247" s="241" t="s">
        <v>130</v>
      </c>
    </row>
    <row r="248" s="12" customFormat="1">
      <c r="B248" s="242"/>
      <c r="C248" s="243"/>
      <c r="D248" s="233" t="s">
        <v>140</v>
      </c>
      <c r="E248" s="244" t="s">
        <v>20</v>
      </c>
      <c r="F248" s="245" t="s">
        <v>323</v>
      </c>
      <c r="G248" s="243"/>
      <c r="H248" s="246">
        <v>0.57999999999999996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AT248" s="252" t="s">
        <v>140</v>
      </c>
      <c r="AU248" s="252" t="s">
        <v>138</v>
      </c>
      <c r="AV248" s="12" t="s">
        <v>138</v>
      </c>
      <c r="AW248" s="12" t="s">
        <v>36</v>
      </c>
      <c r="AX248" s="12" t="s">
        <v>73</v>
      </c>
      <c r="AY248" s="252" t="s">
        <v>130</v>
      </c>
    </row>
    <row r="249" s="12" customFormat="1">
      <c r="B249" s="242"/>
      <c r="C249" s="243"/>
      <c r="D249" s="233" t="s">
        <v>140</v>
      </c>
      <c r="E249" s="244" t="s">
        <v>20</v>
      </c>
      <c r="F249" s="245" t="s">
        <v>323</v>
      </c>
      <c r="G249" s="243"/>
      <c r="H249" s="246">
        <v>0.57999999999999996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AT249" s="252" t="s">
        <v>140</v>
      </c>
      <c r="AU249" s="252" t="s">
        <v>138</v>
      </c>
      <c r="AV249" s="12" t="s">
        <v>138</v>
      </c>
      <c r="AW249" s="12" t="s">
        <v>36</v>
      </c>
      <c r="AX249" s="12" t="s">
        <v>73</v>
      </c>
      <c r="AY249" s="252" t="s">
        <v>130</v>
      </c>
    </row>
    <row r="250" s="12" customFormat="1">
      <c r="B250" s="242"/>
      <c r="C250" s="243"/>
      <c r="D250" s="233" t="s">
        <v>140</v>
      </c>
      <c r="E250" s="244" t="s">
        <v>20</v>
      </c>
      <c r="F250" s="245" t="s">
        <v>324</v>
      </c>
      <c r="G250" s="243"/>
      <c r="H250" s="246">
        <v>0.14999999999999999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AT250" s="252" t="s">
        <v>140</v>
      </c>
      <c r="AU250" s="252" t="s">
        <v>138</v>
      </c>
      <c r="AV250" s="12" t="s">
        <v>138</v>
      </c>
      <c r="AW250" s="12" t="s">
        <v>36</v>
      </c>
      <c r="AX250" s="12" t="s">
        <v>73</v>
      </c>
      <c r="AY250" s="252" t="s">
        <v>130</v>
      </c>
    </row>
    <row r="251" s="12" customFormat="1">
      <c r="B251" s="242"/>
      <c r="C251" s="243"/>
      <c r="D251" s="233" t="s">
        <v>140</v>
      </c>
      <c r="E251" s="244" t="s">
        <v>20</v>
      </c>
      <c r="F251" s="245" t="s">
        <v>324</v>
      </c>
      <c r="G251" s="243"/>
      <c r="H251" s="246">
        <v>0.14999999999999999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AT251" s="252" t="s">
        <v>140</v>
      </c>
      <c r="AU251" s="252" t="s">
        <v>138</v>
      </c>
      <c r="AV251" s="12" t="s">
        <v>138</v>
      </c>
      <c r="AW251" s="12" t="s">
        <v>36</v>
      </c>
      <c r="AX251" s="12" t="s">
        <v>73</v>
      </c>
      <c r="AY251" s="252" t="s">
        <v>130</v>
      </c>
    </row>
    <row r="252" s="13" customFormat="1">
      <c r="B252" s="253"/>
      <c r="C252" s="254"/>
      <c r="D252" s="233" t="s">
        <v>140</v>
      </c>
      <c r="E252" s="255" t="s">
        <v>20</v>
      </c>
      <c r="F252" s="256" t="s">
        <v>143</v>
      </c>
      <c r="G252" s="254"/>
      <c r="H252" s="257">
        <v>1.46</v>
      </c>
      <c r="I252" s="258"/>
      <c r="J252" s="254"/>
      <c r="K252" s="254"/>
      <c r="L252" s="259"/>
      <c r="M252" s="260"/>
      <c r="N252" s="261"/>
      <c r="O252" s="261"/>
      <c r="P252" s="261"/>
      <c r="Q252" s="261"/>
      <c r="R252" s="261"/>
      <c r="S252" s="261"/>
      <c r="T252" s="262"/>
      <c r="AT252" s="263" t="s">
        <v>140</v>
      </c>
      <c r="AU252" s="263" t="s">
        <v>138</v>
      </c>
      <c r="AV252" s="13" t="s">
        <v>137</v>
      </c>
      <c r="AW252" s="13" t="s">
        <v>36</v>
      </c>
      <c r="AX252" s="13" t="s">
        <v>81</v>
      </c>
      <c r="AY252" s="263" t="s">
        <v>130</v>
      </c>
    </row>
    <row r="253" s="1" customFormat="1" ht="38.25" customHeight="1">
      <c r="B253" s="45"/>
      <c r="C253" s="220" t="s">
        <v>336</v>
      </c>
      <c r="D253" s="220" t="s">
        <v>132</v>
      </c>
      <c r="E253" s="221" t="s">
        <v>337</v>
      </c>
      <c r="F253" s="222" t="s">
        <v>338</v>
      </c>
      <c r="G253" s="223" t="s">
        <v>135</v>
      </c>
      <c r="H253" s="224">
        <v>20.600000000000001</v>
      </c>
      <c r="I253" s="225"/>
      <c r="J253" s="224">
        <f>ROUND(I253*H253,2)</f>
        <v>0</v>
      </c>
      <c r="K253" s="222" t="s">
        <v>136</v>
      </c>
      <c r="L253" s="71"/>
      <c r="M253" s="226" t="s">
        <v>20</v>
      </c>
      <c r="N253" s="227" t="s">
        <v>45</v>
      </c>
      <c r="O253" s="46"/>
      <c r="P253" s="228">
        <f>O253*H253</f>
        <v>0</v>
      </c>
      <c r="Q253" s="228">
        <v>0.01396</v>
      </c>
      <c r="R253" s="228">
        <f>Q253*H253</f>
        <v>0.287576</v>
      </c>
      <c r="S253" s="228">
        <v>0</v>
      </c>
      <c r="T253" s="229">
        <f>S253*H253</f>
        <v>0</v>
      </c>
      <c r="AR253" s="23" t="s">
        <v>223</v>
      </c>
      <c r="AT253" s="23" t="s">
        <v>132</v>
      </c>
      <c r="AU253" s="23" t="s">
        <v>138</v>
      </c>
      <c r="AY253" s="23" t="s">
        <v>130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23" t="s">
        <v>138</v>
      </c>
      <c r="BK253" s="230">
        <f>ROUND(I253*H253,2)</f>
        <v>0</v>
      </c>
      <c r="BL253" s="23" t="s">
        <v>223</v>
      </c>
      <c r="BM253" s="23" t="s">
        <v>339</v>
      </c>
    </row>
    <row r="254" s="11" customFormat="1">
      <c r="B254" s="231"/>
      <c r="C254" s="232"/>
      <c r="D254" s="233" t="s">
        <v>140</v>
      </c>
      <c r="E254" s="234" t="s">
        <v>20</v>
      </c>
      <c r="F254" s="235" t="s">
        <v>141</v>
      </c>
      <c r="G254" s="232"/>
      <c r="H254" s="234" t="s">
        <v>20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AT254" s="241" t="s">
        <v>140</v>
      </c>
      <c r="AU254" s="241" t="s">
        <v>138</v>
      </c>
      <c r="AV254" s="11" t="s">
        <v>81</v>
      </c>
      <c r="AW254" s="11" t="s">
        <v>36</v>
      </c>
      <c r="AX254" s="11" t="s">
        <v>73</v>
      </c>
      <c r="AY254" s="241" t="s">
        <v>130</v>
      </c>
    </row>
    <row r="255" s="12" customFormat="1">
      <c r="B255" s="242"/>
      <c r="C255" s="243"/>
      <c r="D255" s="233" t="s">
        <v>140</v>
      </c>
      <c r="E255" s="244" t="s">
        <v>20</v>
      </c>
      <c r="F255" s="245" t="s">
        <v>340</v>
      </c>
      <c r="G255" s="243"/>
      <c r="H255" s="246">
        <v>5.7000000000000002</v>
      </c>
      <c r="I255" s="247"/>
      <c r="J255" s="243"/>
      <c r="K255" s="243"/>
      <c r="L255" s="248"/>
      <c r="M255" s="249"/>
      <c r="N255" s="250"/>
      <c r="O255" s="250"/>
      <c r="P255" s="250"/>
      <c r="Q255" s="250"/>
      <c r="R255" s="250"/>
      <c r="S255" s="250"/>
      <c r="T255" s="251"/>
      <c r="AT255" s="252" t="s">
        <v>140</v>
      </c>
      <c r="AU255" s="252" t="s">
        <v>138</v>
      </c>
      <c r="AV255" s="12" t="s">
        <v>138</v>
      </c>
      <c r="AW255" s="12" t="s">
        <v>36</v>
      </c>
      <c r="AX255" s="12" t="s">
        <v>73</v>
      </c>
      <c r="AY255" s="252" t="s">
        <v>130</v>
      </c>
    </row>
    <row r="256" s="12" customFormat="1">
      <c r="B256" s="242"/>
      <c r="C256" s="243"/>
      <c r="D256" s="233" t="s">
        <v>140</v>
      </c>
      <c r="E256" s="244" t="s">
        <v>20</v>
      </c>
      <c r="F256" s="245" t="s">
        <v>341</v>
      </c>
      <c r="G256" s="243"/>
      <c r="H256" s="246">
        <v>8.75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AT256" s="252" t="s">
        <v>140</v>
      </c>
      <c r="AU256" s="252" t="s">
        <v>138</v>
      </c>
      <c r="AV256" s="12" t="s">
        <v>138</v>
      </c>
      <c r="AW256" s="12" t="s">
        <v>36</v>
      </c>
      <c r="AX256" s="12" t="s">
        <v>73</v>
      </c>
      <c r="AY256" s="252" t="s">
        <v>130</v>
      </c>
    </row>
    <row r="257" s="12" customFormat="1">
      <c r="B257" s="242"/>
      <c r="C257" s="243"/>
      <c r="D257" s="233" t="s">
        <v>140</v>
      </c>
      <c r="E257" s="244" t="s">
        <v>20</v>
      </c>
      <c r="F257" s="245" t="s">
        <v>342</v>
      </c>
      <c r="G257" s="243"/>
      <c r="H257" s="246">
        <v>6.1500000000000004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AT257" s="252" t="s">
        <v>140</v>
      </c>
      <c r="AU257" s="252" t="s">
        <v>138</v>
      </c>
      <c r="AV257" s="12" t="s">
        <v>138</v>
      </c>
      <c r="AW257" s="12" t="s">
        <v>36</v>
      </c>
      <c r="AX257" s="12" t="s">
        <v>73</v>
      </c>
      <c r="AY257" s="252" t="s">
        <v>130</v>
      </c>
    </row>
    <row r="258" s="13" customFormat="1">
      <c r="B258" s="253"/>
      <c r="C258" s="254"/>
      <c r="D258" s="233" t="s">
        <v>140</v>
      </c>
      <c r="E258" s="255" t="s">
        <v>20</v>
      </c>
      <c r="F258" s="256" t="s">
        <v>143</v>
      </c>
      <c r="G258" s="254"/>
      <c r="H258" s="257">
        <v>20.600000000000001</v>
      </c>
      <c r="I258" s="258"/>
      <c r="J258" s="254"/>
      <c r="K258" s="254"/>
      <c r="L258" s="259"/>
      <c r="M258" s="260"/>
      <c r="N258" s="261"/>
      <c r="O258" s="261"/>
      <c r="P258" s="261"/>
      <c r="Q258" s="261"/>
      <c r="R258" s="261"/>
      <c r="S258" s="261"/>
      <c r="T258" s="262"/>
      <c r="AT258" s="263" t="s">
        <v>140</v>
      </c>
      <c r="AU258" s="263" t="s">
        <v>138</v>
      </c>
      <c r="AV258" s="13" t="s">
        <v>137</v>
      </c>
      <c r="AW258" s="13" t="s">
        <v>36</v>
      </c>
      <c r="AX258" s="13" t="s">
        <v>81</v>
      </c>
      <c r="AY258" s="263" t="s">
        <v>130</v>
      </c>
    </row>
    <row r="259" s="1" customFormat="1" ht="38.25" customHeight="1">
      <c r="B259" s="45"/>
      <c r="C259" s="220" t="s">
        <v>343</v>
      </c>
      <c r="D259" s="220" t="s">
        <v>132</v>
      </c>
      <c r="E259" s="221" t="s">
        <v>344</v>
      </c>
      <c r="F259" s="222" t="s">
        <v>345</v>
      </c>
      <c r="G259" s="223" t="s">
        <v>276</v>
      </c>
      <c r="H259" s="225"/>
      <c r="I259" s="225"/>
      <c r="J259" s="224">
        <f>ROUND(I259*H259,2)</f>
        <v>0</v>
      </c>
      <c r="K259" s="222" t="s">
        <v>136</v>
      </c>
      <c r="L259" s="71"/>
      <c r="M259" s="226" t="s">
        <v>20</v>
      </c>
      <c r="N259" s="227" t="s">
        <v>45</v>
      </c>
      <c r="O259" s="46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AR259" s="23" t="s">
        <v>223</v>
      </c>
      <c r="AT259" s="23" t="s">
        <v>132</v>
      </c>
      <c r="AU259" s="23" t="s">
        <v>138</v>
      </c>
      <c r="AY259" s="23" t="s">
        <v>130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23" t="s">
        <v>138</v>
      </c>
      <c r="BK259" s="230">
        <f>ROUND(I259*H259,2)</f>
        <v>0</v>
      </c>
      <c r="BL259" s="23" t="s">
        <v>223</v>
      </c>
      <c r="BM259" s="23" t="s">
        <v>346</v>
      </c>
    </row>
    <row r="260" s="10" customFormat="1" ht="29.88" customHeight="1">
      <c r="B260" s="204"/>
      <c r="C260" s="205"/>
      <c r="D260" s="206" t="s">
        <v>72</v>
      </c>
      <c r="E260" s="218" t="s">
        <v>347</v>
      </c>
      <c r="F260" s="218" t="s">
        <v>348</v>
      </c>
      <c r="G260" s="205"/>
      <c r="H260" s="205"/>
      <c r="I260" s="208"/>
      <c r="J260" s="219">
        <f>BK260</f>
        <v>0</v>
      </c>
      <c r="K260" s="205"/>
      <c r="L260" s="210"/>
      <c r="M260" s="211"/>
      <c r="N260" s="212"/>
      <c r="O260" s="212"/>
      <c r="P260" s="213">
        <f>SUM(P261:P298)</f>
        <v>0</v>
      </c>
      <c r="Q260" s="212"/>
      <c r="R260" s="213">
        <f>SUM(R261:R298)</f>
        <v>0.87596199999999991</v>
      </c>
      <c r="S260" s="212"/>
      <c r="T260" s="214">
        <f>SUM(T261:T298)</f>
        <v>0.26845999999999998</v>
      </c>
      <c r="AR260" s="215" t="s">
        <v>138</v>
      </c>
      <c r="AT260" s="216" t="s">
        <v>72</v>
      </c>
      <c r="AU260" s="216" t="s">
        <v>81</v>
      </c>
      <c r="AY260" s="215" t="s">
        <v>130</v>
      </c>
      <c r="BK260" s="217">
        <f>SUM(BK261:BK298)</f>
        <v>0</v>
      </c>
    </row>
    <row r="261" s="1" customFormat="1" ht="25.5" customHeight="1">
      <c r="B261" s="45"/>
      <c r="C261" s="220" t="s">
        <v>349</v>
      </c>
      <c r="D261" s="220" t="s">
        <v>132</v>
      </c>
      <c r="E261" s="221" t="s">
        <v>350</v>
      </c>
      <c r="F261" s="222" t="s">
        <v>351</v>
      </c>
      <c r="G261" s="223" t="s">
        <v>328</v>
      </c>
      <c r="H261" s="224">
        <v>98.5</v>
      </c>
      <c r="I261" s="225"/>
      <c r="J261" s="224">
        <f>ROUND(I261*H261,2)</f>
        <v>0</v>
      </c>
      <c r="K261" s="222" t="s">
        <v>136</v>
      </c>
      <c r="L261" s="71"/>
      <c r="M261" s="226" t="s">
        <v>20</v>
      </c>
      <c r="N261" s="227" t="s">
        <v>45</v>
      </c>
      <c r="O261" s="46"/>
      <c r="P261" s="228">
        <f>O261*H261</f>
        <v>0</v>
      </c>
      <c r="Q261" s="228">
        <v>0</v>
      </c>
      <c r="R261" s="228">
        <f>Q261*H261</f>
        <v>0</v>
      </c>
      <c r="S261" s="228">
        <v>0.00191</v>
      </c>
      <c r="T261" s="229">
        <f>S261*H261</f>
        <v>0.188135</v>
      </c>
      <c r="AR261" s="23" t="s">
        <v>223</v>
      </c>
      <c r="AT261" s="23" t="s">
        <v>132</v>
      </c>
      <c r="AU261" s="23" t="s">
        <v>138</v>
      </c>
      <c r="AY261" s="23" t="s">
        <v>130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23" t="s">
        <v>138</v>
      </c>
      <c r="BK261" s="230">
        <f>ROUND(I261*H261,2)</f>
        <v>0</v>
      </c>
      <c r="BL261" s="23" t="s">
        <v>223</v>
      </c>
      <c r="BM261" s="23" t="s">
        <v>352</v>
      </c>
    </row>
    <row r="262" s="11" customFormat="1">
      <c r="B262" s="231"/>
      <c r="C262" s="232"/>
      <c r="D262" s="233" t="s">
        <v>140</v>
      </c>
      <c r="E262" s="234" t="s">
        <v>20</v>
      </c>
      <c r="F262" s="235" t="s">
        <v>141</v>
      </c>
      <c r="G262" s="232"/>
      <c r="H262" s="234" t="s">
        <v>20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AT262" s="241" t="s">
        <v>140</v>
      </c>
      <c r="AU262" s="241" t="s">
        <v>138</v>
      </c>
      <c r="AV262" s="11" t="s">
        <v>81</v>
      </c>
      <c r="AW262" s="11" t="s">
        <v>36</v>
      </c>
      <c r="AX262" s="11" t="s">
        <v>73</v>
      </c>
      <c r="AY262" s="241" t="s">
        <v>130</v>
      </c>
    </row>
    <row r="263" s="12" customFormat="1">
      <c r="B263" s="242"/>
      <c r="C263" s="243"/>
      <c r="D263" s="233" t="s">
        <v>140</v>
      </c>
      <c r="E263" s="244" t="s">
        <v>20</v>
      </c>
      <c r="F263" s="245" t="s">
        <v>353</v>
      </c>
      <c r="G263" s="243"/>
      <c r="H263" s="246">
        <v>77.599999999999994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AT263" s="252" t="s">
        <v>140</v>
      </c>
      <c r="AU263" s="252" t="s">
        <v>138</v>
      </c>
      <c r="AV263" s="12" t="s">
        <v>138</v>
      </c>
      <c r="AW263" s="12" t="s">
        <v>36</v>
      </c>
      <c r="AX263" s="12" t="s">
        <v>73</v>
      </c>
      <c r="AY263" s="252" t="s">
        <v>130</v>
      </c>
    </row>
    <row r="264" s="12" customFormat="1">
      <c r="B264" s="242"/>
      <c r="C264" s="243"/>
      <c r="D264" s="233" t="s">
        <v>140</v>
      </c>
      <c r="E264" s="244" t="s">
        <v>20</v>
      </c>
      <c r="F264" s="245" t="s">
        <v>354</v>
      </c>
      <c r="G264" s="243"/>
      <c r="H264" s="246">
        <v>20.899999999999999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AT264" s="252" t="s">
        <v>140</v>
      </c>
      <c r="AU264" s="252" t="s">
        <v>138</v>
      </c>
      <c r="AV264" s="12" t="s">
        <v>138</v>
      </c>
      <c r="AW264" s="12" t="s">
        <v>36</v>
      </c>
      <c r="AX264" s="12" t="s">
        <v>73</v>
      </c>
      <c r="AY264" s="252" t="s">
        <v>130</v>
      </c>
    </row>
    <row r="265" s="13" customFormat="1">
      <c r="B265" s="253"/>
      <c r="C265" s="254"/>
      <c r="D265" s="233" t="s">
        <v>140</v>
      </c>
      <c r="E265" s="255" t="s">
        <v>20</v>
      </c>
      <c r="F265" s="256" t="s">
        <v>143</v>
      </c>
      <c r="G265" s="254"/>
      <c r="H265" s="257">
        <v>98.5</v>
      </c>
      <c r="I265" s="258"/>
      <c r="J265" s="254"/>
      <c r="K265" s="254"/>
      <c r="L265" s="259"/>
      <c r="M265" s="260"/>
      <c r="N265" s="261"/>
      <c r="O265" s="261"/>
      <c r="P265" s="261"/>
      <c r="Q265" s="261"/>
      <c r="R265" s="261"/>
      <c r="S265" s="261"/>
      <c r="T265" s="262"/>
      <c r="AT265" s="263" t="s">
        <v>140</v>
      </c>
      <c r="AU265" s="263" t="s">
        <v>138</v>
      </c>
      <c r="AV265" s="13" t="s">
        <v>137</v>
      </c>
      <c r="AW265" s="13" t="s">
        <v>36</v>
      </c>
      <c r="AX265" s="13" t="s">
        <v>81</v>
      </c>
      <c r="AY265" s="263" t="s">
        <v>130</v>
      </c>
    </row>
    <row r="266" s="1" customFormat="1" ht="16.5" customHeight="1">
      <c r="B266" s="45"/>
      <c r="C266" s="220" t="s">
        <v>355</v>
      </c>
      <c r="D266" s="220" t="s">
        <v>132</v>
      </c>
      <c r="E266" s="221" t="s">
        <v>356</v>
      </c>
      <c r="F266" s="222" t="s">
        <v>357</v>
      </c>
      <c r="G266" s="223" t="s">
        <v>328</v>
      </c>
      <c r="H266" s="224">
        <v>45.899999999999999</v>
      </c>
      <c r="I266" s="225"/>
      <c r="J266" s="224">
        <f>ROUND(I266*H266,2)</f>
        <v>0</v>
      </c>
      <c r="K266" s="222" t="s">
        <v>136</v>
      </c>
      <c r="L266" s="71"/>
      <c r="M266" s="226" t="s">
        <v>20</v>
      </c>
      <c r="N266" s="227" t="s">
        <v>45</v>
      </c>
      <c r="O266" s="46"/>
      <c r="P266" s="228">
        <f>O266*H266</f>
        <v>0</v>
      </c>
      <c r="Q266" s="228">
        <v>0</v>
      </c>
      <c r="R266" s="228">
        <f>Q266*H266</f>
        <v>0</v>
      </c>
      <c r="S266" s="228">
        <v>0.00175</v>
      </c>
      <c r="T266" s="229">
        <f>S266*H266</f>
        <v>0.080324999999999994</v>
      </c>
      <c r="AR266" s="23" t="s">
        <v>223</v>
      </c>
      <c r="AT266" s="23" t="s">
        <v>132</v>
      </c>
      <c r="AU266" s="23" t="s">
        <v>138</v>
      </c>
      <c r="AY266" s="23" t="s">
        <v>130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23" t="s">
        <v>138</v>
      </c>
      <c r="BK266" s="230">
        <f>ROUND(I266*H266,2)</f>
        <v>0</v>
      </c>
      <c r="BL266" s="23" t="s">
        <v>223</v>
      </c>
      <c r="BM266" s="23" t="s">
        <v>358</v>
      </c>
    </row>
    <row r="267" s="11" customFormat="1">
      <c r="B267" s="231"/>
      <c r="C267" s="232"/>
      <c r="D267" s="233" t="s">
        <v>140</v>
      </c>
      <c r="E267" s="234" t="s">
        <v>20</v>
      </c>
      <c r="F267" s="235" t="s">
        <v>263</v>
      </c>
      <c r="G267" s="232"/>
      <c r="H267" s="234" t="s">
        <v>20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AT267" s="241" t="s">
        <v>140</v>
      </c>
      <c r="AU267" s="241" t="s">
        <v>138</v>
      </c>
      <c r="AV267" s="11" t="s">
        <v>81</v>
      </c>
      <c r="AW267" s="11" t="s">
        <v>36</v>
      </c>
      <c r="AX267" s="11" t="s">
        <v>73</v>
      </c>
      <c r="AY267" s="241" t="s">
        <v>130</v>
      </c>
    </row>
    <row r="268" s="12" customFormat="1">
      <c r="B268" s="242"/>
      <c r="C268" s="243"/>
      <c r="D268" s="233" t="s">
        <v>140</v>
      </c>
      <c r="E268" s="244" t="s">
        <v>20</v>
      </c>
      <c r="F268" s="245" t="s">
        <v>359</v>
      </c>
      <c r="G268" s="243"/>
      <c r="H268" s="246">
        <v>28.399999999999999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AT268" s="252" t="s">
        <v>140</v>
      </c>
      <c r="AU268" s="252" t="s">
        <v>138</v>
      </c>
      <c r="AV268" s="12" t="s">
        <v>138</v>
      </c>
      <c r="AW268" s="12" t="s">
        <v>36</v>
      </c>
      <c r="AX268" s="12" t="s">
        <v>73</v>
      </c>
      <c r="AY268" s="252" t="s">
        <v>130</v>
      </c>
    </row>
    <row r="269" s="12" customFormat="1">
      <c r="B269" s="242"/>
      <c r="C269" s="243"/>
      <c r="D269" s="233" t="s">
        <v>140</v>
      </c>
      <c r="E269" s="244" t="s">
        <v>20</v>
      </c>
      <c r="F269" s="245" t="s">
        <v>360</v>
      </c>
      <c r="G269" s="243"/>
      <c r="H269" s="246">
        <v>7.5</v>
      </c>
      <c r="I269" s="247"/>
      <c r="J269" s="243"/>
      <c r="K269" s="243"/>
      <c r="L269" s="248"/>
      <c r="M269" s="249"/>
      <c r="N269" s="250"/>
      <c r="O269" s="250"/>
      <c r="P269" s="250"/>
      <c r="Q269" s="250"/>
      <c r="R269" s="250"/>
      <c r="S269" s="250"/>
      <c r="T269" s="251"/>
      <c r="AT269" s="252" t="s">
        <v>140</v>
      </c>
      <c r="AU269" s="252" t="s">
        <v>138</v>
      </c>
      <c r="AV269" s="12" t="s">
        <v>138</v>
      </c>
      <c r="AW269" s="12" t="s">
        <v>36</v>
      </c>
      <c r="AX269" s="12" t="s">
        <v>73</v>
      </c>
      <c r="AY269" s="252" t="s">
        <v>130</v>
      </c>
    </row>
    <row r="270" s="12" customFormat="1">
      <c r="B270" s="242"/>
      <c r="C270" s="243"/>
      <c r="D270" s="233" t="s">
        <v>140</v>
      </c>
      <c r="E270" s="244" t="s">
        <v>20</v>
      </c>
      <c r="F270" s="245" t="s">
        <v>361</v>
      </c>
      <c r="G270" s="243"/>
      <c r="H270" s="246">
        <v>4.5999999999999996</v>
      </c>
      <c r="I270" s="247"/>
      <c r="J270" s="243"/>
      <c r="K270" s="243"/>
      <c r="L270" s="248"/>
      <c r="M270" s="249"/>
      <c r="N270" s="250"/>
      <c r="O270" s="250"/>
      <c r="P270" s="250"/>
      <c r="Q270" s="250"/>
      <c r="R270" s="250"/>
      <c r="S270" s="250"/>
      <c r="T270" s="251"/>
      <c r="AT270" s="252" t="s">
        <v>140</v>
      </c>
      <c r="AU270" s="252" t="s">
        <v>138</v>
      </c>
      <c r="AV270" s="12" t="s">
        <v>138</v>
      </c>
      <c r="AW270" s="12" t="s">
        <v>36</v>
      </c>
      <c r="AX270" s="12" t="s">
        <v>73</v>
      </c>
      <c r="AY270" s="252" t="s">
        <v>130</v>
      </c>
    </row>
    <row r="271" s="12" customFormat="1">
      <c r="B271" s="242"/>
      <c r="C271" s="243"/>
      <c r="D271" s="233" t="s">
        <v>140</v>
      </c>
      <c r="E271" s="244" t="s">
        <v>20</v>
      </c>
      <c r="F271" s="245" t="s">
        <v>362</v>
      </c>
      <c r="G271" s="243"/>
      <c r="H271" s="246">
        <v>5.4000000000000004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AT271" s="252" t="s">
        <v>140</v>
      </c>
      <c r="AU271" s="252" t="s">
        <v>138</v>
      </c>
      <c r="AV271" s="12" t="s">
        <v>138</v>
      </c>
      <c r="AW271" s="12" t="s">
        <v>36</v>
      </c>
      <c r="AX271" s="12" t="s">
        <v>73</v>
      </c>
      <c r="AY271" s="252" t="s">
        <v>130</v>
      </c>
    </row>
    <row r="272" s="13" customFormat="1">
      <c r="B272" s="253"/>
      <c r="C272" s="254"/>
      <c r="D272" s="233" t="s">
        <v>140</v>
      </c>
      <c r="E272" s="255" t="s">
        <v>20</v>
      </c>
      <c r="F272" s="256" t="s">
        <v>143</v>
      </c>
      <c r="G272" s="254"/>
      <c r="H272" s="257">
        <v>45.899999999999999</v>
      </c>
      <c r="I272" s="258"/>
      <c r="J272" s="254"/>
      <c r="K272" s="254"/>
      <c r="L272" s="259"/>
      <c r="M272" s="260"/>
      <c r="N272" s="261"/>
      <c r="O272" s="261"/>
      <c r="P272" s="261"/>
      <c r="Q272" s="261"/>
      <c r="R272" s="261"/>
      <c r="S272" s="261"/>
      <c r="T272" s="262"/>
      <c r="AT272" s="263" t="s">
        <v>140</v>
      </c>
      <c r="AU272" s="263" t="s">
        <v>138</v>
      </c>
      <c r="AV272" s="13" t="s">
        <v>137</v>
      </c>
      <c r="AW272" s="13" t="s">
        <v>36</v>
      </c>
      <c r="AX272" s="13" t="s">
        <v>81</v>
      </c>
      <c r="AY272" s="263" t="s">
        <v>130</v>
      </c>
    </row>
    <row r="273" s="1" customFormat="1" ht="25.5" customHeight="1">
      <c r="B273" s="45"/>
      <c r="C273" s="220" t="s">
        <v>363</v>
      </c>
      <c r="D273" s="220" t="s">
        <v>132</v>
      </c>
      <c r="E273" s="221" t="s">
        <v>364</v>
      </c>
      <c r="F273" s="222" t="s">
        <v>365</v>
      </c>
      <c r="G273" s="223" t="s">
        <v>328</v>
      </c>
      <c r="H273" s="224">
        <v>45.899999999999999</v>
      </c>
      <c r="I273" s="225"/>
      <c r="J273" s="224">
        <f>ROUND(I273*H273,2)</f>
        <v>0</v>
      </c>
      <c r="K273" s="222" t="s">
        <v>136</v>
      </c>
      <c r="L273" s="71"/>
      <c r="M273" s="226" t="s">
        <v>20</v>
      </c>
      <c r="N273" s="227" t="s">
        <v>45</v>
      </c>
      <c r="O273" s="46"/>
      <c r="P273" s="228">
        <f>O273*H273</f>
        <v>0</v>
      </c>
      <c r="Q273" s="228">
        <v>0.00131</v>
      </c>
      <c r="R273" s="228">
        <f>Q273*H273</f>
        <v>0.060128999999999995</v>
      </c>
      <c r="S273" s="228">
        <v>0</v>
      </c>
      <c r="T273" s="229">
        <f>S273*H273</f>
        <v>0</v>
      </c>
      <c r="AR273" s="23" t="s">
        <v>223</v>
      </c>
      <c r="AT273" s="23" t="s">
        <v>132</v>
      </c>
      <c r="AU273" s="23" t="s">
        <v>138</v>
      </c>
      <c r="AY273" s="23" t="s">
        <v>130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23" t="s">
        <v>138</v>
      </c>
      <c r="BK273" s="230">
        <f>ROUND(I273*H273,2)</f>
        <v>0</v>
      </c>
      <c r="BL273" s="23" t="s">
        <v>223</v>
      </c>
      <c r="BM273" s="23" t="s">
        <v>366</v>
      </c>
    </row>
    <row r="274" s="11" customFormat="1">
      <c r="B274" s="231"/>
      <c r="C274" s="232"/>
      <c r="D274" s="233" t="s">
        <v>140</v>
      </c>
      <c r="E274" s="234" t="s">
        <v>20</v>
      </c>
      <c r="F274" s="235" t="s">
        <v>263</v>
      </c>
      <c r="G274" s="232"/>
      <c r="H274" s="234" t="s">
        <v>20</v>
      </c>
      <c r="I274" s="236"/>
      <c r="J274" s="232"/>
      <c r="K274" s="232"/>
      <c r="L274" s="237"/>
      <c r="M274" s="238"/>
      <c r="N274" s="239"/>
      <c r="O274" s="239"/>
      <c r="P274" s="239"/>
      <c r="Q274" s="239"/>
      <c r="R274" s="239"/>
      <c r="S274" s="239"/>
      <c r="T274" s="240"/>
      <c r="AT274" s="241" t="s">
        <v>140</v>
      </c>
      <c r="AU274" s="241" t="s">
        <v>138</v>
      </c>
      <c r="AV274" s="11" t="s">
        <v>81</v>
      </c>
      <c r="AW274" s="11" t="s">
        <v>36</v>
      </c>
      <c r="AX274" s="11" t="s">
        <v>73</v>
      </c>
      <c r="AY274" s="241" t="s">
        <v>130</v>
      </c>
    </row>
    <row r="275" s="12" customFormat="1">
      <c r="B275" s="242"/>
      <c r="C275" s="243"/>
      <c r="D275" s="233" t="s">
        <v>140</v>
      </c>
      <c r="E275" s="244" t="s">
        <v>20</v>
      </c>
      <c r="F275" s="245" t="s">
        <v>359</v>
      </c>
      <c r="G275" s="243"/>
      <c r="H275" s="246">
        <v>28.399999999999999</v>
      </c>
      <c r="I275" s="247"/>
      <c r="J275" s="243"/>
      <c r="K275" s="243"/>
      <c r="L275" s="248"/>
      <c r="M275" s="249"/>
      <c r="N275" s="250"/>
      <c r="O275" s="250"/>
      <c r="P275" s="250"/>
      <c r="Q275" s="250"/>
      <c r="R275" s="250"/>
      <c r="S275" s="250"/>
      <c r="T275" s="251"/>
      <c r="AT275" s="252" t="s">
        <v>140</v>
      </c>
      <c r="AU275" s="252" t="s">
        <v>138</v>
      </c>
      <c r="AV275" s="12" t="s">
        <v>138</v>
      </c>
      <c r="AW275" s="12" t="s">
        <v>36</v>
      </c>
      <c r="AX275" s="12" t="s">
        <v>73</v>
      </c>
      <c r="AY275" s="252" t="s">
        <v>130</v>
      </c>
    </row>
    <row r="276" s="12" customFormat="1">
      <c r="B276" s="242"/>
      <c r="C276" s="243"/>
      <c r="D276" s="233" t="s">
        <v>140</v>
      </c>
      <c r="E276" s="244" t="s">
        <v>20</v>
      </c>
      <c r="F276" s="245" t="s">
        <v>360</v>
      </c>
      <c r="G276" s="243"/>
      <c r="H276" s="246">
        <v>7.5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AT276" s="252" t="s">
        <v>140</v>
      </c>
      <c r="AU276" s="252" t="s">
        <v>138</v>
      </c>
      <c r="AV276" s="12" t="s">
        <v>138</v>
      </c>
      <c r="AW276" s="12" t="s">
        <v>36</v>
      </c>
      <c r="AX276" s="12" t="s">
        <v>73</v>
      </c>
      <c r="AY276" s="252" t="s">
        <v>130</v>
      </c>
    </row>
    <row r="277" s="12" customFormat="1">
      <c r="B277" s="242"/>
      <c r="C277" s="243"/>
      <c r="D277" s="233" t="s">
        <v>140</v>
      </c>
      <c r="E277" s="244" t="s">
        <v>20</v>
      </c>
      <c r="F277" s="245" t="s">
        <v>361</v>
      </c>
      <c r="G277" s="243"/>
      <c r="H277" s="246">
        <v>4.5999999999999996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AT277" s="252" t="s">
        <v>140</v>
      </c>
      <c r="AU277" s="252" t="s">
        <v>138</v>
      </c>
      <c r="AV277" s="12" t="s">
        <v>138</v>
      </c>
      <c r="AW277" s="12" t="s">
        <v>36</v>
      </c>
      <c r="AX277" s="12" t="s">
        <v>73</v>
      </c>
      <c r="AY277" s="252" t="s">
        <v>130</v>
      </c>
    </row>
    <row r="278" s="12" customFormat="1">
      <c r="B278" s="242"/>
      <c r="C278" s="243"/>
      <c r="D278" s="233" t="s">
        <v>140</v>
      </c>
      <c r="E278" s="244" t="s">
        <v>20</v>
      </c>
      <c r="F278" s="245" t="s">
        <v>362</v>
      </c>
      <c r="G278" s="243"/>
      <c r="H278" s="246">
        <v>5.4000000000000004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AT278" s="252" t="s">
        <v>140</v>
      </c>
      <c r="AU278" s="252" t="s">
        <v>138</v>
      </c>
      <c r="AV278" s="12" t="s">
        <v>138</v>
      </c>
      <c r="AW278" s="12" t="s">
        <v>36</v>
      </c>
      <c r="AX278" s="12" t="s">
        <v>73</v>
      </c>
      <c r="AY278" s="252" t="s">
        <v>130</v>
      </c>
    </row>
    <row r="279" s="13" customFormat="1">
      <c r="B279" s="253"/>
      <c r="C279" s="254"/>
      <c r="D279" s="233" t="s">
        <v>140</v>
      </c>
      <c r="E279" s="255" t="s">
        <v>20</v>
      </c>
      <c r="F279" s="256" t="s">
        <v>143</v>
      </c>
      <c r="G279" s="254"/>
      <c r="H279" s="257">
        <v>45.899999999999999</v>
      </c>
      <c r="I279" s="258"/>
      <c r="J279" s="254"/>
      <c r="K279" s="254"/>
      <c r="L279" s="259"/>
      <c r="M279" s="260"/>
      <c r="N279" s="261"/>
      <c r="O279" s="261"/>
      <c r="P279" s="261"/>
      <c r="Q279" s="261"/>
      <c r="R279" s="261"/>
      <c r="S279" s="261"/>
      <c r="T279" s="262"/>
      <c r="AT279" s="263" t="s">
        <v>140</v>
      </c>
      <c r="AU279" s="263" t="s">
        <v>138</v>
      </c>
      <c r="AV279" s="13" t="s">
        <v>137</v>
      </c>
      <c r="AW279" s="13" t="s">
        <v>36</v>
      </c>
      <c r="AX279" s="13" t="s">
        <v>81</v>
      </c>
      <c r="AY279" s="263" t="s">
        <v>130</v>
      </c>
    </row>
    <row r="280" s="1" customFormat="1" ht="25.5" customHeight="1">
      <c r="B280" s="45"/>
      <c r="C280" s="220" t="s">
        <v>367</v>
      </c>
      <c r="D280" s="220" t="s">
        <v>132</v>
      </c>
      <c r="E280" s="221" t="s">
        <v>368</v>
      </c>
      <c r="F280" s="222" t="s">
        <v>369</v>
      </c>
      <c r="G280" s="223" t="s">
        <v>328</v>
      </c>
      <c r="H280" s="224">
        <v>98.5</v>
      </c>
      <c r="I280" s="225"/>
      <c r="J280" s="224">
        <f>ROUND(I280*H280,2)</f>
        <v>0</v>
      </c>
      <c r="K280" s="222" t="s">
        <v>136</v>
      </c>
      <c r="L280" s="71"/>
      <c r="M280" s="226" t="s">
        <v>20</v>
      </c>
      <c r="N280" s="227" t="s">
        <v>45</v>
      </c>
      <c r="O280" s="46"/>
      <c r="P280" s="228">
        <f>O280*H280</f>
        <v>0</v>
      </c>
      <c r="Q280" s="228">
        <v>0.0028700000000000002</v>
      </c>
      <c r="R280" s="228">
        <f>Q280*H280</f>
        <v>0.28269500000000003</v>
      </c>
      <c r="S280" s="228">
        <v>0</v>
      </c>
      <c r="T280" s="229">
        <f>S280*H280</f>
        <v>0</v>
      </c>
      <c r="AR280" s="23" t="s">
        <v>223</v>
      </c>
      <c r="AT280" s="23" t="s">
        <v>132</v>
      </c>
      <c r="AU280" s="23" t="s">
        <v>138</v>
      </c>
      <c r="AY280" s="23" t="s">
        <v>130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23" t="s">
        <v>138</v>
      </c>
      <c r="BK280" s="230">
        <f>ROUND(I280*H280,2)</f>
        <v>0</v>
      </c>
      <c r="BL280" s="23" t="s">
        <v>223</v>
      </c>
      <c r="BM280" s="23" t="s">
        <v>370</v>
      </c>
    </row>
    <row r="281" s="11" customFormat="1">
      <c r="B281" s="231"/>
      <c r="C281" s="232"/>
      <c r="D281" s="233" t="s">
        <v>140</v>
      </c>
      <c r="E281" s="234" t="s">
        <v>20</v>
      </c>
      <c r="F281" s="235" t="s">
        <v>371</v>
      </c>
      <c r="G281" s="232"/>
      <c r="H281" s="234" t="s">
        <v>20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AT281" s="241" t="s">
        <v>140</v>
      </c>
      <c r="AU281" s="241" t="s">
        <v>138</v>
      </c>
      <c r="AV281" s="11" t="s">
        <v>81</v>
      </c>
      <c r="AW281" s="11" t="s">
        <v>36</v>
      </c>
      <c r="AX281" s="11" t="s">
        <v>73</v>
      </c>
      <c r="AY281" s="241" t="s">
        <v>130</v>
      </c>
    </row>
    <row r="282" s="12" customFormat="1">
      <c r="B282" s="242"/>
      <c r="C282" s="243"/>
      <c r="D282" s="233" t="s">
        <v>140</v>
      </c>
      <c r="E282" s="244" t="s">
        <v>20</v>
      </c>
      <c r="F282" s="245" t="s">
        <v>353</v>
      </c>
      <c r="G282" s="243"/>
      <c r="H282" s="246">
        <v>77.599999999999994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AT282" s="252" t="s">
        <v>140</v>
      </c>
      <c r="AU282" s="252" t="s">
        <v>138</v>
      </c>
      <c r="AV282" s="12" t="s">
        <v>138</v>
      </c>
      <c r="AW282" s="12" t="s">
        <v>36</v>
      </c>
      <c r="AX282" s="12" t="s">
        <v>73</v>
      </c>
      <c r="AY282" s="252" t="s">
        <v>130</v>
      </c>
    </row>
    <row r="283" s="12" customFormat="1">
      <c r="B283" s="242"/>
      <c r="C283" s="243"/>
      <c r="D283" s="233" t="s">
        <v>140</v>
      </c>
      <c r="E283" s="244" t="s">
        <v>20</v>
      </c>
      <c r="F283" s="245" t="s">
        <v>354</v>
      </c>
      <c r="G283" s="243"/>
      <c r="H283" s="246">
        <v>20.899999999999999</v>
      </c>
      <c r="I283" s="247"/>
      <c r="J283" s="243"/>
      <c r="K283" s="243"/>
      <c r="L283" s="248"/>
      <c r="M283" s="249"/>
      <c r="N283" s="250"/>
      <c r="O283" s="250"/>
      <c r="P283" s="250"/>
      <c r="Q283" s="250"/>
      <c r="R283" s="250"/>
      <c r="S283" s="250"/>
      <c r="T283" s="251"/>
      <c r="AT283" s="252" t="s">
        <v>140</v>
      </c>
      <c r="AU283" s="252" t="s">
        <v>138</v>
      </c>
      <c r="AV283" s="12" t="s">
        <v>138</v>
      </c>
      <c r="AW283" s="12" t="s">
        <v>36</v>
      </c>
      <c r="AX283" s="12" t="s">
        <v>73</v>
      </c>
      <c r="AY283" s="252" t="s">
        <v>130</v>
      </c>
    </row>
    <row r="284" s="13" customFormat="1">
      <c r="B284" s="253"/>
      <c r="C284" s="254"/>
      <c r="D284" s="233" t="s">
        <v>140</v>
      </c>
      <c r="E284" s="255" t="s">
        <v>20</v>
      </c>
      <c r="F284" s="256" t="s">
        <v>143</v>
      </c>
      <c r="G284" s="254"/>
      <c r="H284" s="257">
        <v>98.5</v>
      </c>
      <c r="I284" s="258"/>
      <c r="J284" s="254"/>
      <c r="K284" s="254"/>
      <c r="L284" s="259"/>
      <c r="M284" s="260"/>
      <c r="N284" s="261"/>
      <c r="O284" s="261"/>
      <c r="P284" s="261"/>
      <c r="Q284" s="261"/>
      <c r="R284" s="261"/>
      <c r="S284" s="261"/>
      <c r="T284" s="262"/>
      <c r="AT284" s="263" t="s">
        <v>140</v>
      </c>
      <c r="AU284" s="263" t="s">
        <v>138</v>
      </c>
      <c r="AV284" s="13" t="s">
        <v>137</v>
      </c>
      <c r="AW284" s="13" t="s">
        <v>36</v>
      </c>
      <c r="AX284" s="13" t="s">
        <v>81</v>
      </c>
      <c r="AY284" s="263" t="s">
        <v>130</v>
      </c>
    </row>
    <row r="285" s="1" customFormat="1" ht="25.5" customHeight="1">
      <c r="B285" s="45"/>
      <c r="C285" s="220" t="s">
        <v>372</v>
      </c>
      <c r="D285" s="220" t="s">
        <v>132</v>
      </c>
      <c r="E285" s="221" t="s">
        <v>373</v>
      </c>
      <c r="F285" s="222" t="s">
        <v>374</v>
      </c>
      <c r="G285" s="223" t="s">
        <v>328</v>
      </c>
      <c r="H285" s="224">
        <v>58.600000000000001</v>
      </c>
      <c r="I285" s="225"/>
      <c r="J285" s="224">
        <f>ROUND(I285*H285,2)</f>
        <v>0</v>
      </c>
      <c r="K285" s="222" t="s">
        <v>136</v>
      </c>
      <c r="L285" s="71"/>
      <c r="M285" s="226" t="s">
        <v>20</v>
      </c>
      <c r="N285" s="227" t="s">
        <v>45</v>
      </c>
      <c r="O285" s="46"/>
      <c r="P285" s="228">
        <f>O285*H285</f>
        <v>0</v>
      </c>
      <c r="Q285" s="228">
        <v>0.0042500000000000003</v>
      </c>
      <c r="R285" s="228">
        <f>Q285*H285</f>
        <v>0.24905000000000002</v>
      </c>
      <c r="S285" s="228">
        <v>0</v>
      </c>
      <c r="T285" s="229">
        <f>S285*H285</f>
        <v>0</v>
      </c>
      <c r="AR285" s="23" t="s">
        <v>223</v>
      </c>
      <c r="AT285" s="23" t="s">
        <v>132</v>
      </c>
      <c r="AU285" s="23" t="s">
        <v>138</v>
      </c>
      <c r="AY285" s="23" t="s">
        <v>130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23" t="s">
        <v>138</v>
      </c>
      <c r="BK285" s="230">
        <f>ROUND(I285*H285,2)</f>
        <v>0</v>
      </c>
      <c r="BL285" s="23" t="s">
        <v>223</v>
      </c>
      <c r="BM285" s="23" t="s">
        <v>375</v>
      </c>
    </row>
    <row r="286" s="11" customFormat="1">
      <c r="B286" s="231"/>
      <c r="C286" s="232"/>
      <c r="D286" s="233" t="s">
        <v>140</v>
      </c>
      <c r="E286" s="234" t="s">
        <v>20</v>
      </c>
      <c r="F286" s="235" t="s">
        <v>263</v>
      </c>
      <c r="G286" s="232"/>
      <c r="H286" s="234" t="s">
        <v>20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AT286" s="241" t="s">
        <v>140</v>
      </c>
      <c r="AU286" s="241" t="s">
        <v>138</v>
      </c>
      <c r="AV286" s="11" t="s">
        <v>81</v>
      </c>
      <c r="AW286" s="11" t="s">
        <v>36</v>
      </c>
      <c r="AX286" s="11" t="s">
        <v>73</v>
      </c>
      <c r="AY286" s="241" t="s">
        <v>130</v>
      </c>
    </row>
    <row r="287" s="12" customFormat="1">
      <c r="B287" s="242"/>
      <c r="C287" s="243"/>
      <c r="D287" s="233" t="s">
        <v>140</v>
      </c>
      <c r="E287" s="244" t="s">
        <v>20</v>
      </c>
      <c r="F287" s="245" t="s">
        <v>376</v>
      </c>
      <c r="G287" s="243"/>
      <c r="H287" s="246">
        <v>58.600000000000001</v>
      </c>
      <c r="I287" s="247"/>
      <c r="J287" s="243"/>
      <c r="K287" s="243"/>
      <c r="L287" s="248"/>
      <c r="M287" s="249"/>
      <c r="N287" s="250"/>
      <c r="O287" s="250"/>
      <c r="P287" s="250"/>
      <c r="Q287" s="250"/>
      <c r="R287" s="250"/>
      <c r="S287" s="250"/>
      <c r="T287" s="251"/>
      <c r="AT287" s="252" t="s">
        <v>140</v>
      </c>
      <c r="AU287" s="252" t="s">
        <v>138</v>
      </c>
      <c r="AV287" s="12" t="s">
        <v>138</v>
      </c>
      <c r="AW287" s="12" t="s">
        <v>36</v>
      </c>
      <c r="AX287" s="12" t="s">
        <v>73</v>
      </c>
      <c r="AY287" s="252" t="s">
        <v>130</v>
      </c>
    </row>
    <row r="288" s="13" customFormat="1">
      <c r="B288" s="253"/>
      <c r="C288" s="254"/>
      <c r="D288" s="233" t="s">
        <v>140</v>
      </c>
      <c r="E288" s="255" t="s">
        <v>20</v>
      </c>
      <c r="F288" s="256" t="s">
        <v>143</v>
      </c>
      <c r="G288" s="254"/>
      <c r="H288" s="257">
        <v>58.600000000000001</v>
      </c>
      <c r="I288" s="258"/>
      <c r="J288" s="254"/>
      <c r="K288" s="254"/>
      <c r="L288" s="259"/>
      <c r="M288" s="260"/>
      <c r="N288" s="261"/>
      <c r="O288" s="261"/>
      <c r="P288" s="261"/>
      <c r="Q288" s="261"/>
      <c r="R288" s="261"/>
      <c r="S288" s="261"/>
      <c r="T288" s="262"/>
      <c r="AT288" s="263" t="s">
        <v>140</v>
      </c>
      <c r="AU288" s="263" t="s">
        <v>138</v>
      </c>
      <c r="AV288" s="13" t="s">
        <v>137</v>
      </c>
      <c r="AW288" s="13" t="s">
        <v>36</v>
      </c>
      <c r="AX288" s="13" t="s">
        <v>81</v>
      </c>
      <c r="AY288" s="263" t="s">
        <v>130</v>
      </c>
    </row>
    <row r="289" s="1" customFormat="1" ht="25.5" customHeight="1">
      <c r="B289" s="45"/>
      <c r="C289" s="220" t="s">
        <v>377</v>
      </c>
      <c r="D289" s="220" t="s">
        <v>132</v>
      </c>
      <c r="E289" s="221" t="s">
        <v>378</v>
      </c>
      <c r="F289" s="222" t="s">
        <v>379</v>
      </c>
      <c r="G289" s="223" t="s">
        <v>328</v>
      </c>
      <c r="H289" s="224">
        <v>39.899999999999999</v>
      </c>
      <c r="I289" s="225"/>
      <c r="J289" s="224">
        <f>ROUND(I289*H289,2)</f>
        <v>0</v>
      </c>
      <c r="K289" s="222" t="s">
        <v>136</v>
      </c>
      <c r="L289" s="71"/>
      <c r="M289" s="226" t="s">
        <v>20</v>
      </c>
      <c r="N289" s="227" t="s">
        <v>45</v>
      </c>
      <c r="O289" s="46"/>
      <c r="P289" s="228">
        <f>O289*H289</f>
        <v>0</v>
      </c>
      <c r="Q289" s="228">
        <v>0.0071199999999999996</v>
      </c>
      <c r="R289" s="228">
        <f>Q289*H289</f>
        <v>0.28408799999999995</v>
      </c>
      <c r="S289" s="228">
        <v>0</v>
      </c>
      <c r="T289" s="229">
        <f>S289*H289</f>
        <v>0</v>
      </c>
      <c r="AR289" s="23" t="s">
        <v>223</v>
      </c>
      <c r="AT289" s="23" t="s">
        <v>132</v>
      </c>
      <c r="AU289" s="23" t="s">
        <v>138</v>
      </c>
      <c r="AY289" s="23" t="s">
        <v>130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23" t="s">
        <v>138</v>
      </c>
      <c r="BK289" s="230">
        <f>ROUND(I289*H289,2)</f>
        <v>0</v>
      </c>
      <c r="BL289" s="23" t="s">
        <v>223</v>
      </c>
      <c r="BM289" s="23" t="s">
        <v>380</v>
      </c>
    </row>
    <row r="290" s="11" customFormat="1">
      <c r="B290" s="231"/>
      <c r="C290" s="232"/>
      <c r="D290" s="233" t="s">
        <v>140</v>
      </c>
      <c r="E290" s="234" t="s">
        <v>20</v>
      </c>
      <c r="F290" s="235" t="s">
        <v>263</v>
      </c>
      <c r="G290" s="232"/>
      <c r="H290" s="234" t="s">
        <v>20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AT290" s="241" t="s">
        <v>140</v>
      </c>
      <c r="AU290" s="241" t="s">
        <v>138</v>
      </c>
      <c r="AV290" s="11" t="s">
        <v>81</v>
      </c>
      <c r="AW290" s="11" t="s">
        <v>36</v>
      </c>
      <c r="AX290" s="11" t="s">
        <v>73</v>
      </c>
      <c r="AY290" s="241" t="s">
        <v>130</v>
      </c>
    </row>
    <row r="291" s="12" customFormat="1">
      <c r="B291" s="242"/>
      <c r="C291" s="243"/>
      <c r="D291" s="233" t="s">
        <v>140</v>
      </c>
      <c r="E291" s="244" t="s">
        <v>20</v>
      </c>
      <c r="F291" s="245" t="s">
        <v>242</v>
      </c>
      <c r="G291" s="243"/>
      <c r="H291" s="246">
        <v>19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AT291" s="252" t="s">
        <v>140</v>
      </c>
      <c r="AU291" s="252" t="s">
        <v>138</v>
      </c>
      <c r="AV291" s="12" t="s">
        <v>138</v>
      </c>
      <c r="AW291" s="12" t="s">
        <v>36</v>
      </c>
      <c r="AX291" s="12" t="s">
        <v>73</v>
      </c>
      <c r="AY291" s="252" t="s">
        <v>130</v>
      </c>
    </row>
    <row r="292" s="12" customFormat="1">
      <c r="B292" s="242"/>
      <c r="C292" s="243"/>
      <c r="D292" s="233" t="s">
        <v>140</v>
      </c>
      <c r="E292" s="244" t="s">
        <v>20</v>
      </c>
      <c r="F292" s="245" t="s">
        <v>354</v>
      </c>
      <c r="G292" s="243"/>
      <c r="H292" s="246">
        <v>20.899999999999999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AT292" s="252" t="s">
        <v>140</v>
      </c>
      <c r="AU292" s="252" t="s">
        <v>138</v>
      </c>
      <c r="AV292" s="12" t="s">
        <v>138</v>
      </c>
      <c r="AW292" s="12" t="s">
        <v>36</v>
      </c>
      <c r="AX292" s="12" t="s">
        <v>73</v>
      </c>
      <c r="AY292" s="252" t="s">
        <v>130</v>
      </c>
    </row>
    <row r="293" s="13" customFormat="1">
      <c r="B293" s="253"/>
      <c r="C293" s="254"/>
      <c r="D293" s="233" t="s">
        <v>140</v>
      </c>
      <c r="E293" s="255" t="s">
        <v>20</v>
      </c>
      <c r="F293" s="256" t="s">
        <v>143</v>
      </c>
      <c r="G293" s="254"/>
      <c r="H293" s="257">
        <v>39.899999999999999</v>
      </c>
      <c r="I293" s="258"/>
      <c r="J293" s="254"/>
      <c r="K293" s="254"/>
      <c r="L293" s="259"/>
      <c r="M293" s="260"/>
      <c r="N293" s="261"/>
      <c r="O293" s="261"/>
      <c r="P293" s="261"/>
      <c r="Q293" s="261"/>
      <c r="R293" s="261"/>
      <c r="S293" s="261"/>
      <c r="T293" s="262"/>
      <c r="AT293" s="263" t="s">
        <v>140</v>
      </c>
      <c r="AU293" s="263" t="s">
        <v>138</v>
      </c>
      <c r="AV293" s="13" t="s">
        <v>137</v>
      </c>
      <c r="AW293" s="13" t="s">
        <v>36</v>
      </c>
      <c r="AX293" s="13" t="s">
        <v>81</v>
      </c>
      <c r="AY293" s="263" t="s">
        <v>130</v>
      </c>
    </row>
    <row r="294" s="1" customFormat="1" ht="38.25" customHeight="1">
      <c r="B294" s="45"/>
      <c r="C294" s="220" t="s">
        <v>381</v>
      </c>
      <c r="D294" s="220" t="s">
        <v>132</v>
      </c>
      <c r="E294" s="221" t="s">
        <v>382</v>
      </c>
      <c r="F294" s="222" t="s">
        <v>383</v>
      </c>
      <c r="G294" s="223" t="s">
        <v>171</v>
      </c>
      <c r="H294" s="224">
        <v>8</v>
      </c>
      <c r="I294" s="225"/>
      <c r="J294" s="224">
        <f>ROUND(I294*H294,2)</f>
        <v>0</v>
      </c>
      <c r="K294" s="222" t="s">
        <v>136</v>
      </c>
      <c r="L294" s="71"/>
      <c r="M294" s="226" t="s">
        <v>20</v>
      </c>
      <c r="N294" s="227" t="s">
        <v>45</v>
      </c>
      <c r="O294" s="46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AR294" s="23" t="s">
        <v>223</v>
      </c>
      <c r="AT294" s="23" t="s">
        <v>132</v>
      </c>
      <c r="AU294" s="23" t="s">
        <v>138</v>
      </c>
      <c r="AY294" s="23" t="s">
        <v>130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23" t="s">
        <v>138</v>
      </c>
      <c r="BK294" s="230">
        <f>ROUND(I294*H294,2)</f>
        <v>0</v>
      </c>
      <c r="BL294" s="23" t="s">
        <v>223</v>
      </c>
      <c r="BM294" s="23" t="s">
        <v>384</v>
      </c>
    </row>
    <row r="295" s="11" customFormat="1">
      <c r="B295" s="231"/>
      <c r="C295" s="232"/>
      <c r="D295" s="233" t="s">
        <v>140</v>
      </c>
      <c r="E295" s="234" t="s">
        <v>20</v>
      </c>
      <c r="F295" s="235" t="s">
        <v>263</v>
      </c>
      <c r="G295" s="232"/>
      <c r="H295" s="234" t="s">
        <v>20</v>
      </c>
      <c r="I295" s="236"/>
      <c r="J295" s="232"/>
      <c r="K295" s="232"/>
      <c r="L295" s="237"/>
      <c r="M295" s="238"/>
      <c r="N295" s="239"/>
      <c r="O295" s="239"/>
      <c r="P295" s="239"/>
      <c r="Q295" s="239"/>
      <c r="R295" s="239"/>
      <c r="S295" s="239"/>
      <c r="T295" s="240"/>
      <c r="AT295" s="241" t="s">
        <v>140</v>
      </c>
      <c r="AU295" s="241" t="s">
        <v>138</v>
      </c>
      <c r="AV295" s="11" t="s">
        <v>81</v>
      </c>
      <c r="AW295" s="11" t="s">
        <v>36</v>
      </c>
      <c r="AX295" s="11" t="s">
        <v>73</v>
      </c>
      <c r="AY295" s="241" t="s">
        <v>130</v>
      </c>
    </row>
    <row r="296" s="12" customFormat="1">
      <c r="B296" s="242"/>
      <c r="C296" s="243"/>
      <c r="D296" s="233" t="s">
        <v>140</v>
      </c>
      <c r="E296" s="244" t="s">
        <v>20</v>
      </c>
      <c r="F296" s="245" t="s">
        <v>178</v>
      </c>
      <c r="G296" s="243"/>
      <c r="H296" s="246">
        <v>8</v>
      </c>
      <c r="I296" s="247"/>
      <c r="J296" s="243"/>
      <c r="K296" s="243"/>
      <c r="L296" s="248"/>
      <c r="M296" s="249"/>
      <c r="N296" s="250"/>
      <c r="O296" s="250"/>
      <c r="P296" s="250"/>
      <c r="Q296" s="250"/>
      <c r="R296" s="250"/>
      <c r="S296" s="250"/>
      <c r="T296" s="251"/>
      <c r="AT296" s="252" t="s">
        <v>140</v>
      </c>
      <c r="AU296" s="252" t="s">
        <v>138</v>
      </c>
      <c r="AV296" s="12" t="s">
        <v>138</v>
      </c>
      <c r="AW296" s="12" t="s">
        <v>36</v>
      </c>
      <c r="AX296" s="12" t="s">
        <v>73</v>
      </c>
      <c r="AY296" s="252" t="s">
        <v>130</v>
      </c>
    </row>
    <row r="297" s="13" customFormat="1">
      <c r="B297" s="253"/>
      <c r="C297" s="254"/>
      <c r="D297" s="233" t="s">
        <v>140</v>
      </c>
      <c r="E297" s="255" t="s">
        <v>20</v>
      </c>
      <c r="F297" s="256" t="s">
        <v>143</v>
      </c>
      <c r="G297" s="254"/>
      <c r="H297" s="257">
        <v>8</v>
      </c>
      <c r="I297" s="258"/>
      <c r="J297" s="254"/>
      <c r="K297" s="254"/>
      <c r="L297" s="259"/>
      <c r="M297" s="260"/>
      <c r="N297" s="261"/>
      <c r="O297" s="261"/>
      <c r="P297" s="261"/>
      <c r="Q297" s="261"/>
      <c r="R297" s="261"/>
      <c r="S297" s="261"/>
      <c r="T297" s="262"/>
      <c r="AT297" s="263" t="s">
        <v>140</v>
      </c>
      <c r="AU297" s="263" t="s">
        <v>138</v>
      </c>
      <c r="AV297" s="13" t="s">
        <v>137</v>
      </c>
      <c r="AW297" s="13" t="s">
        <v>36</v>
      </c>
      <c r="AX297" s="13" t="s">
        <v>81</v>
      </c>
      <c r="AY297" s="263" t="s">
        <v>130</v>
      </c>
    </row>
    <row r="298" s="1" customFormat="1" ht="38.25" customHeight="1">
      <c r="B298" s="45"/>
      <c r="C298" s="220" t="s">
        <v>385</v>
      </c>
      <c r="D298" s="220" t="s">
        <v>132</v>
      </c>
      <c r="E298" s="221" t="s">
        <v>386</v>
      </c>
      <c r="F298" s="222" t="s">
        <v>387</v>
      </c>
      <c r="G298" s="223" t="s">
        <v>276</v>
      </c>
      <c r="H298" s="225"/>
      <c r="I298" s="225"/>
      <c r="J298" s="224">
        <f>ROUND(I298*H298,2)</f>
        <v>0</v>
      </c>
      <c r="K298" s="222" t="s">
        <v>136</v>
      </c>
      <c r="L298" s="71"/>
      <c r="M298" s="226" t="s">
        <v>20</v>
      </c>
      <c r="N298" s="227" t="s">
        <v>45</v>
      </c>
      <c r="O298" s="46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AR298" s="23" t="s">
        <v>223</v>
      </c>
      <c r="AT298" s="23" t="s">
        <v>132</v>
      </c>
      <c r="AU298" s="23" t="s">
        <v>138</v>
      </c>
      <c r="AY298" s="23" t="s">
        <v>130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23" t="s">
        <v>138</v>
      </c>
      <c r="BK298" s="230">
        <f>ROUND(I298*H298,2)</f>
        <v>0</v>
      </c>
      <c r="BL298" s="23" t="s">
        <v>223</v>
      </c>
      <c r="BM298" s="23" t="s">
        <v>388</v>
      </c>
    </row>
    <row r="299" s="10" customFormat="1" ht="29.88" customHeight="1">
      <c r="B299" s="204"/>
      <c r="C299" s="205"/>
      <c r="D299" s="206" t="s">
        <v>72</v>
      </c>
      <c r="E299" s="218" t="s">
        <v>389</v>
      </c>
      <c r="F299" s="218" t="s">
        <v>390</v>
      </c>
      <c r="G299" s="205"/>
      <c r="H299" s="205"/>
      <c r="I299" s="208"/>
      <c r="J299" s="219">
        <f>BK299</f>
        <v>0</v>
      </c>
      <c r="K299" s="205"/>
      <c r="L299" s="210"/>
      <c r="M299" s="211"/>
      <c r="N299" s="212"/>
      <c r="O299" s="212"/>
      <c r="P299" s="213">
        <f>SUM(P300:P305)</f>
        <v>0</v>
      </c>
      <c r="Q299" s="212"/>
      <c r="R299" s="213">
        <f>SUM(R300:R305)</f>
        <v>0.020684999999999999</v>
      </c>
      <c r="S299" s="212"/>
      <c r="T299" s="214">
        <f>SUM(T300:T305)</f>
        <v>0</v>
      </c>
      <c r="AR299" s="215" t="s">
        <v>138</v>
      </c>
      <c r="AT299" s="216" t="s">
        <v>72</v>
      </c>
      <c r="AU299" s="216" t="s">
        <v>81</v>
      </c>
      <c r="AY299" s="215" t="s">
        <v>130</v>
      </c>
      <c r="BK299" s="217">
        <f>SUM(BK300:BK305)</f>
        <v>0</v>
      </c>
    </row>
    <row r="300" s="1" customFormat="1" ht="16.5" customHeight="1">
      <c r="B300" s="45"/>
      <c r="C300" s="220" t="s">
        <v>391</v>
      </c>
      <c r="D300" s="220" t="s">
        <v>132</v>
      </c>
      <c r="E300" s="221" t="s">
        <v>392</v>
      </c>
      <c r="F300" s="222" t="s">
        <v>393</v>
      </c>
      <c r="G300" s="223" t="s">
        <v>135</v>
      </c>
      <c r="H300" s="224">
        <v>147.75</v>
      </c>
      <c r="I300" s="225"/>
      <c r="J300" s="224">
        <f>ROUND(I300*H300,2)</f>
        <v>0</v>
      </c>
      <c r="K300" s="222" t="s">
        <v>136</v>
      </c>
      <c r="L300" s="71"/>
      <c r="M300" s="226" t="s">
        <v>20</v>
      </c>
      <c r="N300" s="227" t="s">
        <v>45</v>
      </c>
      <c r="O300" s="46"/>
      <c r="P300" s="228">
        <f>O300*H300</f>
        <v>0</v>
      </c>
      <c r="Q300" s="228">
        <v>0.00013999999999999999</v>
      </c>
      <c r="R300" s="228">
        <f>Q300*H300</f>
        <v>0.020684999999999999</v>
      </c>
      <c r="S300" s="228">
        <v>0</v>
      </c>
      <c r="T300" s="229">
        <f>S300*H300</f>
        <v>0</v>
      </c>
      <c r="AR300" s="23" t="s">
        <v>223</v>
      </c>
      <c r="AT300" s="23" t="s">
        <v>132</v>
      </c>
      <c r="AU300" s="23" t="s">
        <v>138</v>
      </c>
      <c r="AY300" s="23" t="s">
        <v>130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23" t="s">
        <v>138</v>
      </c>
      <c r="BK300" s="230">
        <f>ROUND(I300*H300,2)</f>
        <v>0</v>
      </c>
      <c r="BL300" s="23" t="s">
        <v>223</v>
      </c>
      <c r="BM300" s="23" t="s">
        <v>394</v>
      </c>
    </row>
    <row r="301" s="11" customFormat="1">
      <c r="B301" s="231"/>
      <c r="C301" s="232"/>
      <c r="D301" s="233" t="s">
        <v>140</v>
      </c>
      <c r="E301" s="234" t="s">
        <v>20</v>
      </c>
      <c r="F301" s="235" t="s">
        <v>141</v>
      </c>
      <c r="G301" s="232"/>
      <c r="H301" s="234" t="s">
        <v>20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AT301" s="241" t="s">
        <v>140</v>
      </c>
      <c r="AU301" s="241" t="s">
        <v>138</v>
      </c>
      <c r="AV301" s="11" t="s">
        <v>81</v>
      </c>
      <c r="AW301" s="11" t="s">
        <v>36</v>
      </c>
      <c r="AX301" s="11" t="s">
        <v>73</v>
      </c>
      <c r="AY301" s="241" t="s">
        <v>130</v>
      </c>
    </row>
    <row r="302" s="12" customFormat="1">
      <c r="B302" s="242"/>
      <c r="C302" s="243"/>
      <c r="D302" s="233" t="s">
        <v>140</v>
      </c>
      <c r="E302" s="244" t="s">
        <v>20</v>
      </c>
      <c r="F302" s="245" t="s">
        <v>395</v>
      </c>
      <c r="G302" s="243"/>
      <c r="H302" s="246">
        <v>116.40000000000001</v>
      </c>
      <c r="I302" s="247"/>
      <c r="J302" s="243"/>
      <c r="K302" s="243"/>
      <c r="L302" s="248"/>
      <c r="M302" s="249"/>
      <c r="N302" s="250"/>
      <c r="O302" s="250"/>
      <c r="P302" s="250"/>
      <c r="Q302" s="250"/>
      <c r="R302" s="250"/>
      <c r="S302" s="250"/>
      <c r="T302" s="251"/>
      <c r="AT302" s="252" t="s">
        <v>140</v>
      </c>
      <c r="AU302" s="252" t="s">
        <v>138</v>
      </c>
      <c r="AV302" s="12" t="s">
        <v>138</v>
      </c>
      <c r="AW302" s="12" t="s">
        <v>36</v>
      </c>
      <c r="AX302" s="12" t="s">
        <v>73</v>
      </c>
      <c r="AY302" s="252" t="s">
        <v>130</v>
      </c>
    </row>
    <row r="303" s="12" customFormat="1">
      <c r="B303" s="242"/>
      <c r="C303" s="243"/>
      <c r="D303" s="233" t="s">
        <v>140</v>
      </c>
      <c r="E303" s="244" t="s">
        <v>20</v>
      </c>
      <c r="F303" s="245" t="s">
        <v>396</v>
      </c>
      <c r="G303" s="243"/>
      <c r="H303" s="246">
        <v>31.350000000000001</v>
      </c>
      <c r="I303" s="247"/>
      <c r="J303" s="243"/>
      <c r="K303" s="243"/>
      <c r="L303" s="248"/>
      <c r="M303" s="249"/>
      <c r="N303" s="250"/>
      <c r="O303" s="250"/>
      <c r="P303" s="250"/>
      <c r="Q303" s="250"/>
      <c r="R303" s="250"/>
      <c r="S303" s="250"/>
      <c r="T303" s="251"/>
      <c r="AT303" s="252" t="s">
        <v>140</v>
      </c>
      <c r="AU303" s="252" t="s">
        <v>138</v>
      </c>
      <c r="AV303" s="12" t="s">
        <v>138</v>
      </c>
      <c r="AW303" s="12" t="s">
        <v>36</v>
      </c>
      <c r="AX303" s="12" t="s">
        <v>73</v>
      </c>
      <c r="AY303" s="252" t="s">
        <v>130</v>
      </c>
    </row>
    <row r="304" s="13" customFormat="1">
      <c r="B304" s="253"/>
      <c r="C304" s="254"/>
      <c r="D304" s="233" t="s">
        <v>140</v>
      </c>
      <c r="E304" s="255" t="s">
        <v>20</v>
      </c>
      <c r="F304" s="256" t="s">
        <v>143</v>
      </c>
      <c r="G304" s="254"/>
      <c r="H304" s="257">
        <v>147.75</v>
      </c>
      <c r="I304" s="258"/>
      <c r="J304" s="254"/>
      <c r="K304" s="254"/>
      <c r="L304" s="259"/>
      <c r="M304" s="260"/>
      <c r="N304" s="261"/>
      <c r="O304" s="261"/>
      <c r="P304" s="261"/>
      <c r="Q304" s="261"/>
      <c r="R304" s="261"/>
      <c r="S304" s="261"/>
      <c r="T304" s="262"/>
      <c r="AT304" s="263" t="s">
        <v>140</v>
      </c>
      <c r="AU304" s="263" t="s">
        <v>138</v>
      </c>
      <c r="AV304" s="13" t="s">
        <v>137</v>
      </c>
      <c r="AW304" s="13" t="s">
        <v>36</v>
      </c>
      <c r="AX304" s="13" t="s">
        <v>81</v>
      </c>
      <c r="AY304" s="263" t="s">
        <v>130</v>
      </c>
    </row>
    <row r="305" s="1" customFormat="1" ht="38.25" customHeight="1">
      <c r="B305" s="45"/>
      <c r="C305" s="220" t="s">
        <v>397</v>
      </c>
      <c r="D305" s="220" t="s">
        <v>132</v>
      </c>
      <c r="E305" s="221" t="s">
        <v>398</v>
      </c>
      <c r="F305" s="222" t="s">
        <v>399</v>
      </c>
      <c r="G305" s="223" t="s">
        <v>276</v>
      </c>
      <c r="H305" s="225"/>
      <c r="I305" s="225"/>
      <c r="J305" s="224">
        <f>ROUND(I305*H305,2)</f>
        <v>0</v>
      </c>
      <c r="K305" s="222" t="s">
        <v>136</v>
      </c>
      <c r="L305" s="71"/>
      <c r="M305" s="226" t="s">
        <v>20</v>
      </c>
      <c r="N305" s="227" t="s">
        <v>45</v>
      </c>
      <c r="O305" s="46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AR305" s="23" t="s">
        <v>223</v>
      </c>
      <c r="AT305" s="23" t="s">
        <v>132</v>
      </c>
      <c r="AU305" s="23" t="s">
        <v>138</v>
      </c>
      <c r="AY305" s="23" t="s">
        <v>130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23" t="s">
        <v>138</v>
      </c>
      <c r="BK305" s="230">
        <f>ROUND(I305*H305,2)</f>
        <v>0</v>
      </c>
      <c r="BL305" s="23" t="s">
        <v>223</v>
      </c>
      <c r="BM305" s="23" t="s">
        <v>400</v>
      </c>
    </row>
    <row r="306" s="10" customFormat="1" ht="37.44001" customHeight="1">
      <c r="B306" s="204"/>
      <c r="C306" s="205"/>
      <c r="D306" s="206" t="s">
        <v>72</v>
      </c>
      <c r="E306" s="207" t="s">
        <v>401</v>
      </c>
      <c r="F306" s="207" t="s">
        <v>402</v>
      </c>
      <c r="G306" s="205"/>
      <c r="H306" s="205"/>
      <c r="I306" s="208"/>
      <c r="J306" s="209">
        <f>BK306</f>
        <v>0</v>
      </c>
      <c r="K306" s="205"/>
      <c r="L306" s="210"/>
      <c r="M306" s="211"/>
      <c r="N306" s="212"/>
      <c r="O306" s="212"/>
      <c r="P306" s="213">
        <f>SUM(P307:P308)</f>
        <v>0</v>
      </c>
      <c r="Q306" s="212"/>
      <c r="R306" s="213">
        <f>SUM(R307:R308)</f>
        <v>0</v>
      </c>
      <c r="S306" s="212"/>
      <c r="T306" s="214">
        <f>SUM(T307:T308)</f>
        <v>0</v>
      </c>
      <c r="AR306" s="215" t="s">
        <v>137</v>
      </c>
      <c r="AT306" s="216" t="s">
        <v>72</v>
      </c>
      <c r="AU306" s="216" t="s">
        <v>73</v>
      </c>
      <c r="AY306" s="215" t="s">
        <v>130</v>
      </c>
      <c r="BK306" s="217">
        <f>SUM(BK307:BK308)</f>
        <v>0</v>
      </c>
    </row>
    <row r="307" s="1" customFormat="1" ht="16.5" customHeight="1">
      <c r="B307" s="45"/>
      <c r="C307" s="220" t="s">
        <v>403</v>
      </c>
      <c r="D307" s="220" t="s">
        <v>132</v>
      </c>
      <c r="E307" s="221" t="s">
        <v>404</v>
      </c>
      <c r="F307" s="222" t="s">
        <v>405</v>
      </c>
      <c r="G307" s="223" t="s">
        <v>406</v>
      </c>
      <c r="H307" s="224">
        <v>1</v>
      </c>
      <c r="I307" s="225"/>
      <c r="J307" s="224">
        <f>ROUND(I307*H307,2)</f>
        <v>0</v>
      </c>
      <c r="K307" s="222" t="s">
        <v>245</v>
      </c>
      <c r="L307" s="71"/>
      <c r="M307" s="226" t="s">
        <v>20</v>
      </c>
      <c r="N307" s="227" t="s">
        <v>45</v>
      </c>
      <c r="O307" s="46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AR307" s="23" t="s">
        <v>146</v>
      </c>
      <c r="AT307" s="23" t="s">
        <v>132</v>
      </c>
      <c r="AU307" s="23" t="s">
        <v>81</v>
      </c>
      <c r="AY307" s="23" t="s">
        <v>130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23" t="s">
        <v>138</v>
      </c>
      <c r="BK307" s="230">
        <f>ROUND(I307*H307,2)</f>
        <v>0</v>
      </c>
      <c r="BL307" s="23" t="s">
        <v>146</v>
      </c>
      <c r="BM307" s="23" t="s">
        <v>407</v>
      </c>
    </row>
    <row r="308" s="1" customFormat="1" ht="16.5" customHeight="1">
      <c r="B308" s="45"/>
      <c r="C308" s="220" t="s">
        <v>408</v>
      </c>
      <c r="D308" s="220" t="s">
        <v>132</v>
      </c>
      <c r="E308" s="221" t="s">
        <v>409</v>
      </c>
      <c r="F308" s="222" t="s">
        <v>410</v>
      </c>
      <c r="G308" s="223" t="s">
        <v>406</v>
      </c>
      <c r="H308" s="224">
        <v>1</v>
      </c>
      <c r="I308" s="225"/>
      <c r="J308" s="224">
        <f>ROUND(I308*H308,2)</f>
        <v>0</v>
      </c>
      <c r="K308" s="222" t="s">
        <v>245</v>
      </c>
      <c r="L308" s="71"/>
      <c r="M308" s="226" t="s">
        <v>20</v>
      </c>
      <c r="N308" s="227" t="s">
        <v>45</v>
      </c>
      <c r="O308" s="46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AR308" s="23" t="s">
        <v>146</v>
      </c>
      <c r="AT308" s="23" t="s">
        <v>132</v>
      </c>
      <c r="AU308" s="23" t="s">
        <v>81</v>
      </c>
      <c r="AY308" s="23" t="s">
        <v>130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23" t="s">
        <v>138</v>
      </c>
      <c r="BK308" s="230">
        <f>ROUND(I308*H308,2)</f>
        <v>0</v>
      </c>
      <c r="BL308" s="23" t="s">
        <v>146</v>
      </c>
      <c r="BM308" s="23" t="s">
        <v>411</v>
      </c>
    </row>
    <row r="309" s="10" customFormat="1" ht="37.44001" customHeight="1">
      <c r="B309" s="204"/>
      <c r="C309" s="205"/>
      <c r="D309" s="206" t="s">
        <v>72</v>
      </c>
      <c r="E309" s="207" t="s">
        <v>412</v>
      </c>
      <c r="F309" s="207" t="s">
        <v>413</v>
      </c>
      <c r="G309" s="205"/>
      <c r="H309" s="205"/>
      <c r="I309" s="208"/>
      <c r="J309" s="209">
        <f>BK309</f>
        <v>0</v>
      </c>
      <c r="K309" s="205"/>
      <c r="L309" s="210"/>
      <c r="M309" s="211"/>
      <c r="N309" s="212"/>
      <c r="O309" s="212"/>
      <c r="P309" s="213">
        <f>SUM(P310:P311)</f>
        <v>0</v>
      </c>
      <c r="Q309" s="212"/>
      <c r="R309" s="213">
        <f>SUM(R310:R311)</f>
        <v>0</v>
      </c>
      <c r="S309" s="212"/>
      <c r="T309" s="214">
        <f>SUM(T310:T311)</f>
        <v>0</v>
      </c>
      <c r="AR309" s="215" t="s">
        <v>161</v>
      </c>
      <c r="AT309" s="216" t="s">
        <v>72</v>
      </c>
      <c r="AU309" s="216" t="s">
        <v>73</v>
      </c>
      <c r="AY309" s="215" t="s">
        <v>130</v>
      </c>
      <c r="BK309" s="217">
        <f>SUM(BK310:BK311)</f>
        <v>0</v>
      </c>
    </row>
    <row r="310" s="1" customFormat="1" ht="16.5" customHeight="1">
      <c r="B310" s="45"/>
      <c r="C310" s="220" t="s">
        <v>148</v>
      </c>
      <c r="D310" s="220" t="s">
        <v>132</v>
      </c>
      <c r="E310" s="221" t="s">
        <v>414</v>
      </c>
      <c r="F310" s="222" t="s">
        <v>415</v>
      </c>
      <c r="G310" s="223" t="s">
        <v>276</v>
      </c>
      <c r="H310" s="225"/>
      <c r="I310" s="225"/>
      <c r="J310" s="224">
        <f>ROUND(I310*H310,2)</f>
        <v>0</v>
      </c>
      <c r="K310" s="222" t="s">
        <v>245</v>
      </c>
      <c r="L310" s="71"/>
      <c r="M310" s="226" t="s">
        <v>20</v>
      </c>
      <c r="N310" s="227" t="s">
        <v>45</v>
      </c>
      <c r="O310" s="46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AR310" s="23" t="s">
        <v>137</v>
      </c>
      <c r="AT310" s="23" t="s">
        <v>132</v>
      </c>
      <c r="AU310" s="23" t="s">
        <v>81</v>
      </c>
      <c r="AY310" s="23" t="s">
        <v>130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23" t="s">
        <v>138</v>
      </c>
      <c r="BK310" s="230">
        <f>ROUND(I310*H310,2)</f>
        <v>0</v>
      </c>
      <c r="BL310" s="23" t="s">
        <v>137</v>
      </c>
      <c r="BM310" s="23" t="s">
        <v>416</v>
      </c>
    </row>
    <row r="311" s="1" customFormat="1" ht="16.5" customHeight="1">
      <c r="B311" s="45"/>
      <c r="C311" s="220" t="s">
        <v>417</v>
      </c>
      <c r="D311" s="220" t="s">
        <v>132</v>
      </c>
      <c r="E311" s="221" t="s">
        <v>418</v>
      </c>
      <c r="F311" s="222" t="s">
        <v>419</v>
      </c>
      <c r="G311" s="223" t="s">
        <v>276</v>
      </c>
      <c r="H311" s="225"/>
      <c r="I311" s="225"/>
      <c r="J311" s="224">
        <f>ROUND(I311*H311,2)</f>
        <v>0</v>
      </c>
      <c r="K311" s="222" t="s">
        <v>245</v>
      </c>
      <c r="L311" s="71"/>
      <c r="M311" s="226" t="s">
        <v>20</v>
      </c>
      <c r="N311" s="273" t="s">
        <v>45</v>
      </c>
      <c r="O311" s="274"/>
      <c r="P311" s="275">
        <f>O311*H311</f>
        <v>0</v>
      </c>
      <c r="Q311" s="275">
        <v>0</v>
      </c>
      <c r="R311" s="275">
        <f>Q311*H311</f>
        <v>0</v>
      </c>
      <c r="S311" s="275">
        <v>0</v>
      </c>
      <c r="T311" s="276">
        <f>S311*H311</f>
        <v>0</v>
      </c>
      <c r="AR311" s="23" t="s">
        <v>137</v>
      </c>
      <c r="AT311" s="23" t="s">
        <v>132</v>
      </c>
      <c r="AU311" s="23" t="s">
        <v>81</v>
      </c>
      <c r="AY311" s="23" t="s">
        <v>130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23" t="s">
        <v>138</v>
      </c>
      <c r="BK311" s="230">
        <f>ROUND(I311*H311,2)</f>
        <v>0</v>
      </c>
      <c r="BL311" s="23" t="s">
        <v>137</v>
      </c>
      <c r="BM311" s="23" t="s">
        <v>420</v>
      </c>
    </row>
    <row r="312" s="1" customFormat="1" ht="6.96" customHeight="1">
      <c r="B312" s="66"/>
      <c r="C312" s="67"/>
      <c r="D312" s="67"/>
      <c r="E312" s="67"/>
      <c r="F312" s="67"/>
      <c r="G312" s="67"/>
      <c r="H312" s="67"/>
      <c r="I312" s="165"/>
      <c r="J312" s="67"/>
      <c r="K312" s="67"/>
      <c r="L312" s="71"/>
    </row>
  </sheetData>
  <sheetProtection sheet="1" autoFilter="0" formatColumns="0" formatRows="0" objects="1" scenarios="1" spinCount="100000" saltValue="odObFazP4C2yKmRZK/8ldmjZaSpgt/oZnV64ypn3pjdDDEb7YzSxCY/fOFwEfAEXzfLqYPlJqfS7JSvLhFmySQ==" hashValue="S+Z2RxltdOtGrj1FT8qHAbJe3Phnl7dT/gUhXy1dH/YGV9ZIv6NoWIqjSLDjUCGCw0JplaAG+DUZMg12iaPbxA==" algorithmName="SHA-512" password="CC35"/>
  <autoFilter ref="C90:K311"/>
  <mergeCells count="10">
    <mergeCell ref="E7:H7"/>
    <mergeCell ref="E9:H9"/>
    <mergeCell ref="E24:H24"/>
    <mergeCell ref="E45:H45"/>
    <mergeCell ref="E47:H47"/>
    <mergeCell ref="J51:J52"/>
    <mergeCell ref="E81:H81"/>
    <mergeCell ref="E83:H83"/>
    <mergeCell ref="G1:H1"/>
    <mergeCell ref="L2:V2"/>
  </mergeCells>
  <hyperlinks>
    <hyperlink ref="F1:G1" location="C2" display="1) Krycí list soupisu"/>
    <hyperlink ref="G1:H1" location="C54" display="2) Rekapitulace"/>
    <hyperlink ref="J1" location="C9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86</v>
      </c>
      <c r="G1" s="138" t="s">
        <v>87</v>
      </c>
      <c r="H1" s="138"/>
      <c r="I1" s="139"/>
      <c r="J1" s="138" t="s">
        <v>88</v>
      </c>
      <c r="K1" s="137" t="s">
        <v>89</v>
      </c>
      <c r="L1" s="138" t="s">
        <v>90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85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91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17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střešního pláště BD Markova 221, Frenštát p. R.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92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421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19</v>
      </c>
      <c r="E11" s="46"/>
      <c r="F11" s="34" t="s">
        <v>20</v>
      </c>
      <c r="G11" s="46"/>
      <c r="H11" s="46"/>
      <c r="I11" s="145" t="s">
        <v>21</v>
      </c>
      <c r="J11" s="34" t="s">
        <v>20</v>
      </c>
      <c r="K11" s="50"/>
    </row>
    <row r="12" s="1" customFormat="1" ht="14.4" customHeight="1">
      <c r="B12" s="45"/>
      <c r="C12" s="46"/>
      <c r="D12" s="39" t="s">
        <v>22</v>
      </c>
      <c r="E12" s="46"/>
      <c r="F12" s="34" t="s">
        <v>23</v>
      </c>
      <c r="G12" s="46"/>
      <c r="H12" s="46"/>
      <c r="I12" s="145" t="s">
        <v>24</v>
      </c>
      <c r="J12" s="146" t="str">
        <f>'Rekapitulace stavby'!AN8</f>
        <v>30. 5. 2019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26</v>
      </c>
      <c r="E14" s="46"/>
      <c r="F14" s="46"/>
      <c r="G14" s="46"/>
      <c r="H14" s="46"/>
      <c r="I14" s="145" t="s">
        <v>27</v>
      </c>
      <c r="J14" s="34" t="s">
        <v>28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20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27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27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20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20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ROUND(J78,2)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ROUND(SUM(BE78:BE81), 2)</f>
        <v>0</v>
      </c>
      <c r="G30" s="46"/>
      <c r="H30" s="46"/>
      <c r="I30" s="157">
        <v>0.20999999999999999</v>
      </c>
      <c r="J30" s="156">
        <f>ROUND(ROUND((SUM(BE78:BE81)),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ROUND(SUM(BF78:BF81), 2)</f>
        <v>0</v>
      </c>
      <c r="G31" s="46"/>
      <c r="H31" s="46"/>
      <c r="I31" s="157">
        <v>0.14999999999999999</v>
      </c>
      <c r="J31" s="156">
        <f>ROUND(ROUND((SUM(BF78:BF81)),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ROUND(SUM(BG78:BG81),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ROUND(SUM(BH78:BH81),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ROUND(SUM(BI78:BI81),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94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17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střešního pláště BD Markova 221, Frenštát p. R.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92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02 - Hromosvod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22</v>
      </c>
      <c r="D49" s="46"/>
      <c r="E49" s="46"/>
      <c r="F49" s="34" t="str">
        <f>F12</f>
        <v xml:space="preserve"> </v>
      </c>
      <c r="G49" s="46"/>
      <c r="H49" s="46"/>
      <c r="I49" s="145" t="s">
        <v>24</v>
      </c>
      <c r="J49" s="146" t="str">
        <f>IF(J12="","",J12)</f>
        <v>30. 5. 2019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26</v>
      </c>
      <c r="D51" s="46"/>
      <c r="E51" s="46"/>
      <c r="F51" s="34" t="str">
        <f>E15</f>
        <v>Město Frenštát p.R., Náměstí Míru 1, Frenštát p.R.</v>
      </c>
      <c r="G51" s="46"/>
      <c r="H51" s="46"/>
      <c r="I51" s="145" t="s">
        <v>33</v>
      </c>
      <c r="J51" s="43" t="str">
        <f>E21</f>
        <v>Architektura &amp; interier, Šimůnek &amp; Partners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95</v>
      </c>
      <c r="D54" s="158"/>
      <c r="E54" s="158"/>
      <c r="F54" s="158"/>
      <c r="G54" s="158"/>
      <c r="H54" s="158"/>
      <c r="I54" s="172"/>
      <c r="J54" s="173" t="s">
        <v>96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97</v>
      </c>
      <c r="D56" s="46"/>
      <c r="E56" s="46"/>
      <c r="F56" s="46"/>
      <c r="G56" s="46"/>
      <c r="H56" s="46"/>
      <c r="I56" s="143"/>
      <c r="J56" s="154">
        <f>J78</f>
        <v>0</v>
      </c>
      <c r="K56" s="50"/>
      <c r="AU56" s="23" t="s">
        <v>98</v>
      </c>
    </row>
    <row r="57" s="7" customFormat="1" ht="24.96" customHeight="1">
      <c r="B57" s="176"/>
      <c r="C57" s="177"/>
      <c r="D57" s="178" t="s">
        <v>105</v>
      </c>
      <c r="E57" s="179"/>
      <c r="F57" s="179"/>
      <c r="G57" s="179"/>
      <c r="H57" s="179"/>
      <c r="I57" s="180"/>
      <c r="J57" s="181">
        <f>J79</f>
        <v>0</v>
      </c>
      <c r="K57" s="182"/>
    </row>
    <row r="58" s="8" customFormat="1" ht="19.92" customHeight="1">
      <c r="B58" s="183"/>
      <c r="C58" s="184"/>
      <c r="D58" s="185" t="s">
        <v>422</v>
      </c>
      <c r="E58" s="186"/>
      <c r="F58" s="186"/>
      <c r="G58" s="186"/>
      <c r="H58" s="186"/>
      <c r="I58" s="187"/>
      <c r="J58" s="188">
        <f>J80</f>
        <v>0</v>
      </c>
      <c r="K58" s="189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43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65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8"/>
      <c r="J64" s="70"/>
      <c r="K64" s="70"/>
      <c r="L64" s="71"/>
    </row>
    <row r="65" s="1" customFormat="1" ht="36.96" customHeight="1">
      <c r="B65" s="45"/>
      <c r="C65" s="72" t="s">
        <v>114</v>
      </c>
      <c r="D65" s="73"/>
      <c r="E65" s="73"/>
      <c r="F65" s="73"/>
      <c r="G65" s="73"/>
      <c r="H65" s="73"/>
      <c r="I65" s="190"/>
      <c r="J65" s="73"/>
      <c r="K65" s="73"/>
      <c r="L65" s="71"/>
    </row>
    <row r="66" s="1" customFormat="1" ht="6.96" customHeight="1">
      <c r="B66" s="45"/>
      <c r="C66" s="73"/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14.4" customHeight="1">
      <c r="B67" s="45"/>
      <c r="C67" s="75" t="s">
        <v>17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6.5" customHeight="1">
      <c r="B68" s="45"/>
      <c r="C68" s="73"/>
      <c r="D68" s="73"/>
      <c r="E68" s="191" t="str">
        <f>E7</f>
        <v>Rekonstrukce střešního pláště BD Markova 221, Frenštát p. R.</v>
      </c>
      <c r="F68" s="75"/>
      <c r="G68" s="75"/>
      <c r="H68" s="75"/>
      <c r="I68" s="190"/>
      <c r="J68" s="73"/>
      <c r="K68" s="73"/>
      <c r="L68" s="71"/>
    </row>
    <row r="69" s="1" customFormat="1" ht="14.4" customHeight="1">
      <c r="B69" s="45"/>
      <c r="C69" s="75" t="s">
        <v>92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7.25" customHeight="1">
      <c r="B70" s="45"/>
      <c r="C70" s="73"/>
      <c r="D70" s="73"/>
      <c r="E70" s="81" t="str">
        <f>E9</f>
        <v>SO 02 - Hromosvod</v>
      </c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8" customHeight="1">
      <c r="B72" s="45"/>
      <c r="C72" s="75" t="s">
        <v>22</v>
      </c>
      <c r="D72" s="73"/>
      <c r="E72" s="73"/>
      <c r="F72" s="192" t="str">
        <f>F12</f>
        <v xml:space="preserve"> </v>
      </c>
      <c r="G72" s="73"/>
      <c r="H72" s="73"/>
      <c r="I72" s="193" t="s">
        <v>24</v>
      </c>
      <c r="J72" s="84" t="str">
        <f>IF(J12="","",J12)</f>
        <v>30. 5. 2019</v>
      </c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>
      <c r="B74" s="45"/>
      <c r="C74" s="75" t="s">
        <v>26</v>
      </c>
      <c r="D74" s="73"/>
      <c r="E74" s="73"/>
      <c r="F74" s="192" t="str">
        <f>E15</f>
        <v>Město Frenštát p.R., Náměstí Míru 1, Frenštát p.R.</v>
      </c>
      <c r="G74" s="73"/>
      <c r="H74" s="73"/>
      <c r="I74" s="193" t="s">
        <v>33</v>
      </c>
      <c r="J74" s="192" t="str">
        <f>E21</f>
        <v>Architektura &amp; interier, Šimůnek &amp; Partners</v>
      </c>
      <c r="K74" s="73"/>
      <c r="L74" s="71"/>
    </row>
    <row r="75" s="1" customFormat="1" ht="14.4" customHeight="1">
      <c r="B75" s="45"/>
      <c r="C75" s="75" t="s">
        <v>31</v>
      </c>
      <c r="D75" s="73"/>
      <c r="E75" s="73"/>
      <c r="F75" s="192" t="str">
        <f>IF(E18="","",E18)</f>
        <v/>
      </c>
      <c r="G75" s="73"/>
      <c r="H75" s="73"/>
      <c r="I75" s="190"/>
      <c r="J75" s="73"/>
      <c r="K75" s="73"/>
      <c r="L75" s="71"/>
    </row>
    <row r="76" s="1" customFormat="1" ht="10.32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9" customFormat="1" ht="29.28" customHeight="1">
      <c r="B77" s="194"/>
      <c r="C77" s="195" t="s">
        <v>115</v>
      </c>
      <c r="D77" s="196" t="s">
        <v>58</v>
      </c>
      <c r="E77" s="196" t="s">
        <v>54</v>
      </c>
      <c r="F77" s="196" t="s">
        <v>116</v>
      </c>
      <c r="G77" s="196" t="s">
        <v>117</v>
      </c>
      <c r="H77" s="196" t="s">
        <v>118</v>
      </c>
      <c r="I77" s="197" t="s">
        <v>119</v>
      </c>
      <c r="J77" s="196" t="s">
        <v>96</v>
      </c>
      <c r="K77" s="198" t="s">
        <v>120</v>
      </c>
      <c r="L77" s="199"/>
      <c r="M77" s="101" t="s">
        <v>121</v>
      </c>
      <c r="N77" s="102" t="s">
        <v>43</v>
      </c>
      <c r="O77" s="102" t="s">
        <v>122</v>
      </c>
      <c r="P77" s="102" t="s">
        <v>123</v>
      </c>
      <c r="Q77" s="102" t="s">
        <v>124</v>
      </c>
      <c r="R77" s="102" t="s">
        <v>125</v>
      </c>
      <c r="S77" s="102" t="s">
        <v>126</v>
      </c>
      <c r="T77" s="103" t="s">
        <v>127</v>
      </c>
    </row>
    <row r="78" s="1" customFormat="1" ht="29.28" customHeight="1">
      <c r="B78" s="45"/>
      <c r="C78" s="107" t="s">
        <v>97</v>
      </c>
      <c r="D78" s="73"/>
      <c r="E78" s="73"/>
      <c r="F78" s="73"/>
      <c r="G78" s="73"/>
      <c r="H78" s="73"/>
      <c r="I78" s="190"/>
      <c r="J78" s="200">
        <f>BK78</f>
        <v>0</v>
      </c>
      <c r="K78" s="73"/>
      <c r="L78" s="71"/>
      <c r="M78" s="104"/>
      <c r="N78" s="105"/>
      <c r="O78" s="105"/>
      <c r="P78" s="201">
        <f>P79</f>
        <v>0</v>
      </c>
      <c r="Q78" s="105"/>
      <c r="R78" s="201">
        <f>R79</f>
        <v>0</v>
      </c>
      <c r="S78" s="105"/>
      <c r="T78" s="202">
        <f>T79</f>
        <v>0</v>
      </c>
      <c r="AT78" s="23" t="s">
        <v>72</v>
      </c>
      <c r="AU78" s="23" t="s">
        <v>98</v>
      </c>
      <c r="BK78" s="203">
        <f>BK79</f>
        <v>0</v>
      </c>
    </row>
    <row r="79" s="10" customFormat="1" ht="37.44001" customHeight="1">
      <c r="B79" s="204"/>
      <c r="C79" s="205"/>
      <c r="D79" s="206" t="s">
        <v>72</v>
      </c>
      <c r="E79" s="207" t="s">
        <v>219</v>
      </c>
      <c r="F79" s="207" t="s">
        <v>220</v>
      </c>
      <c r="G79" s="205"/>
      <c r="H79" s="205"/>
      <c r="I79" s="208"/>
      <c r="J79" s="209">
        <f>BK79</f>
        <v>0</v>
      </c>
      <c r="K79" s="205"/>
      <c r="L79" s="210"/>
      <c r="M79" s="211"/>
      <c r="N79" s="212"/>
      <c r="O79" s="212"/>
      <c r="P79" s="213">
        <f>P80</f>
        <v>0</v>
      </c>
      <c r="Q79" s="212"/>
      <c r="R79" s="213">
        <f>R80</f>
        <v>0</v>
      </c>
      <c r="S79" s="212"/>
      <c r="T79" s="214">
        <f>T80</f>
        <v>0</v>
      </c>
      <c r="AR79" s="215" t="s">
        <v>138</v>
      </c>
      <c r="AT79" s="216" t="s">
        <v>72</v>
      </c>
      <c r="AU79" s="216" t="s">
        <v>73</v>
      </c>
      <c r="AY79" s="215" t="s">
        <v>130</v>
      </c>
      <c r="BK79" s="217">
        <f>BK80</f>
        <v>0</v>
      </c>
    </row>
    <row r="80" s="10" customFormat="1" ht="19.92" customHeight="1">
      <c r="B80" s="204"/>
      <c r="C80" s="205"/>
      <c r="D80" s="206" t="s">
        <v>72</v>
      </c>
      <c r="E80" s="218" t="s">
        <v>423</v>
      </c>
      <c r="F80" s="218" t="s">
        <v>424</v>
      </c>
      <c r="G80" s="205"/>
      <c r="H80" s="205"/>
      <c r="I80" s="208"/>
      <c r="J80" s="219">
        <f>BK80</f>
        <v>0</v>
      </c>
      <c r="K80" s="205"/>
      <c r="L80" s="210"/>
      <c r="M80" s="211"/>
      <c r="N80" s="212"/>
      <c r="O80" s="212"/>
      <c r="P80" s="213">
        <f>P81</f>
        <v>0</v>
      </c>
      <c r="Q80" s="212"/>
      <c r="R80" s="213">
        <f>R81</f>
        <v>0</v>
      </c>
      <c r="S80" s="212"/>
      <c r="T80" s="214">
        <f>T81</f>
        <v>0</v>
      </c>
      <c r="AR80" s="215" t="s">
        <v>138</v>
      </c>
      <c r="AT80" s="216" t="s">
        <v>72</v>
      </c>
      <c r="AU80" s="216" t="s">
        <v>81</v>
      </c>
      <c r="AY80" s="215" t="s">
        <v>130</v>
      </c>
      <c r="BK80" s="217">
        <f>BK81</f>
        <v>0</v>
      </c>
    </row>
    <row r="81" s="1" customFormat="1" ht="25.5" customHeight="1">
      <c r="B81" s="45"/>
      <c r="C81" s="220" t="s">
        <v>81</v>
      </c>
      <c r="D81" s="220" t="s">
        <v>132</v>
      </c>
      <c r="E81" s="221" t="s">
        <v>425</v>
      </c>
      <c r="F81" s="222" t="s">
        <v>426</v>
      </c>
      <c r="G81" s="223" t="s">
        <v>406</v>
      </c>
      <c r="H81" s="224">
        <v>1</v>
      </c>
      <c r="I81" s="225"/>
      <c r="J81" s="224">
        <f>ROUND(I81*H81,2)</f>
        <v>0</v>
      </c>
      <c r="K81" s="222" t="s">
        <v>20</v>
      </c>
      <c r="L81" s="71"/>
      <c r="M81" s="226" t="s">
        <v>20</v>
      </c>
      <c r="N81" s="273" t="s">
        <v>45</v>
      </c>
      <c r="O81" s="274"/>
      <c r="P81" s="275">
        <f>O81*H81</f>
        <v>0</v>
      </c>
      <c r="Q81" s="275">
        <v>0</v>
      </c>
      <c r="R81" s="275">
        <f>Q81*H81</f>
        <v>0</v>
      </c>
      <c r="S81" s="275">
        <v>0</v>
      </c>
      <c r="T81" s="276">
        <f>S81*H81</f>
        <v>0</v>
      </c>
      <c r="AR81" s="23" t="s">
        <v>223</v>
      </c>
      <c r="AT81" s="23" t="s">
        <v>132</v>
      </c>
      <c r="AU81" s="23" t="s">
        <v>138</v>
      </c>
      <c r="AY81" s="23" t="s">
        <v>130</v>
      </c>
      <c r="BE81" s="230">
        <f>IF(N81="základní",J81,0)</f>
        <v>0</v>
      </c>
      <c r="BF81" s="230">
        <f>IF(N81="snížená",J81,0)</f>
        <v>0</v>
      </c>
      <c r="BG81" s="230">
        <f>IF(N81="zákl. přenesená",J81,0)</f>
        <v>0</v>
      </c>
      <c r="BH81" s="230">
        <f>IF(N81="sníž. přenesená",J81,0)</f>
        <v>0</v>
      </c>
      <c r="BI81" s="230">
        <f>IF(N81="nulová",J81,0)</f>
        <v>0</v>
      </c>
      <c r="BJ81" s="23" t="s">
        <v>138</v>
      </c>
      <c r="BK81" s="230">
        <f>ROUND(I81*H81,2)</f>
        <v>0</v>
      </c>
      <c r="BL81" s="23" t="s">
        <v>223</v>
      </c>
      <c r="BM81" s="23" t="s">
        <v>427</v>
      </c>
    </row>
    <row r="82" s="1" customFormat="1" ht="6.96" customHeight="1">
      <c r="B82" s="66"/>
      <c r="C82" s="67"/>
      <c r="D82" s="67"/>
      <c r="E82" s="67"/>
      <c r="F82" s="67"/>
      <c r="G82" s="67"/>
      <c r="H82" s="67"/>
      <c r="I82" s="165"/>
      <c r="J82" s="67"/>
      <c r="K82" s="67"/>
      <c r="L82" s="71"/>
    </row>
  </sheetData>
  <sheetProtection sheet="1" autoFilter="0" formatColumns="0" formatRows="0" objects="1" scenarios="1" spinCount="100000" saltValue="3k5iB+437yH5eXdcL7X7DZ7joG9dTamSsOzbX64rM2J3UXpmkgvJyuRT8vuDu3Qsn7EfqOibcT/W6wGvk5C/pQ==" hashValue="pLBr4gA9auKbJzdsYllwkrWdekbIdlpw5WBH1cBurrbBJOKeAEd3ylp5tfIqOD+bo23iOdrh9jcWrK/tXPn8ag==" algorithmName="SHA-512" password="CC35"/>
  <autoFilter ref="C77:K8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7" customWidth="1"/>
    <col min="2" max="2" width="1.664063" style="277" customWidth="1"/>
    <col min="3" max="4" width="5" style="277" customWidth="1"/>
    <col min="5" max="5" width="11.67" style="277" customWidth="1"/>
    <col min="6" max="6" width="9.17" style="277" customWidth="1"/>
    <col min="7" max="7" width="5" style="277" customWidth="1"/>
    <col min="8" max="8" width="77.83" style="277" customWidth="1"/>
    <col min="9" max="10" width="20" style="277" customWidth="1"/>
    <col min="11" max="11" width="1.664063" style="277" customWidth="1"/>
  </cols>
  <sheetData>
    <row r="1" ht="37.5" customHeight="1"/>
    <row r="2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4" customFormat="1" ht="45" customHeight="1">
      <c r="B3" s="281"/>
      <c r="C3" s="282" t="s">
        <v>428</v>
      </c>
      <c r="D3" s="282"/>
      <c r="E3" s="282"/>
      <c r="F3" s="282"/>
      <c r="G3" s="282"/>
      <c r="H3" s="282"/>
      <c r="I3" s="282"/>
      <c r="J3" s="282"/>
      <c r="K3" s="283"/>
    </row>
    <row r="4" ht="25.5" customHeight="1">
      <c r="B4" s="284"/>
      <c r="C4" s="285" t="s">
        <v>429</v>
      </c>
      <c r="D4" s="285"/>
      <c r="E4" s="285"/>
      <c r="F4" s="285"/>
      <c r="G4" s="285"/>
      <c r="H4" s="285"/>
      <c r="I4" s="285"/>
      <c r="J4" s="285"/>
      <c r="K4" s="286"/>
    </row>
    <row r="5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ht="15" customHeight="1">
      <c r="B6" s="284"/>
      <c r="C6" s="288" t="s">
        <v>430</v>
      </c>
      <c r="D6" s="288"/>
      <c r="E6" s="288"/>
      <c r="F6" s="288"/>
      <c r="G6" s="288"/>
      <c r="H6" s="288"/>
      <c r="I6" s="288"/>
      <c r="J6" s="288"/>
      <c r="K6" s="286"/>
    </row>
    <row r="7" ht="15" customHeight="1">
      <c r="B7" s="289"/>
      <c r="C7" s="288" t="s">
        <v>431</v>
      </c>
      <c r="D7" s="288"/>
      <c r="E7" s="288"/>
      <c r="F7" s="288"/>
      <c r="G7" s="288"/>
      <c r="H7" s="288"/>
      <c r="I7" s="288"/>
      <c r="J7" s="288"/>
      <c r="K7" s="286"/>
    </row>
    <row r="8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ht="15" customHeight="1">
      <c r="B9" s="289"/>
      <c r="C9" s="288" t="s">
        <v>432</v>
      </c>
      <c r="D9" s="288"/>
      <c r="E9" s="288"/>
      <c r="F9" s="288"/>
      <c r="G9" s="288"/>
      <c r="H9" s="288"/>
      <c r="I9" s="288"/>
      <c r="J9" s="288"/>
      <c r="K9" s="286"/>
    </row>
    <row r="10" ht="15" customHeight="1">
      <c r="B10" s="289"/>
      <c r="C10" s="288"/>
      <c r="D10" s="288" t="s">
        <v>433</v>
      </c>
      <c r="E10" s="288"/>
      <c r="F10" s="288"/>
      <c r="G10" s="288"/>
      <c r="H10" s="288"/>
      <c r="I10" s="288"/>
      <c r="J10" s="288"/>
      <c r="K10" s="286"/>
    </row>
    <row r="11" ht="15" customHeight="1">
      <c r="B11" s="289"/>
      <c r="C11" s="290"/>
      <c r="D11" s="288" t="s">
        <v>434</v>
      </c>
      <c r="E11" s="288"/>
      <c r="F11" s="288"/>
      <c r="G11" s="288"/>
      <c r="H11" s="288"/>
      <c r="I11" s="288"/>
      <c r="J11" s="288"/>
      <c r="K11" s="286"/>
    </row>
    <row r="12" ht="12.75" customHeight="1">
      <c r="B12" s="289"/>
      <c r="C12" s="290"/>
      <c r="D12" s="290"/>
      <c r="E12" s="290"/>
      <c r="F12" s="290"/>
      <c r="G12" s="290"/>
      <c r="H12" s="290"/>
      <c r="I12" s="290"/>
      <c r="J12" s="290"/>
      <c r="K12" s="286"/>
    </row>
    <row r="13" ht="15" customHeight="1">
      <c r="B13" s="289"/>
      <c r="C13" s="290"/>
      <c r="D13" s="288" t="s">
        <v>435</v>
      </c>
      <c r="E13" s="288"/>
      <c r="F13" s="288"/>
      <c r="G13" s="288"/>
      <c r="H13" s="288"/>
      <c r="I13" s="288"/>
      <c r="J13" s="288"/>
      <c r="K13" s="286"/>
    </row>
    <row r="14" ht="15" customHeight="1">
      <c r="B14" s="289"/>
      <c r="C14" s="290"/>
      <c r="D14" s="288" t="s">
        <v>436</v>
      </c>
      <c r="E14" s="288"/>
      <c r="F14" s="288"/>
      <c r="G14" s="288"/>
      <c r="H14" s="288"/>
      <c r="I14" s="288"/>
      <c r="J14" s="288"/>
      <c r="K14" s="286"/>
    </row>
    <row r="15" ht="15" customHeight="1">
      <c r="B15" s="289"/>
      <c r="C15" s="290"/>
      <c r="D15" s="288" t="s">
        <v>437</v>
      </c>
      <c r="E15" s="288"/>
      <c r="F15" s="288"/>
      <c r="G15" s="288"/>
      <c r="H15" s="288"/>
      <c r="I15" s="288"/>
      <c r="J15" s="288"/>
      <c r="K15" s="286"/>
    </row>
    <row r="16" ht="15" customHeight="1">
      <c r="B16" s="289"/>
      <c r="C16" s="290"/>
      <c r="D16" s="290"/>
      <c r="E16" s="291" t="s">
        <v>80</v>
      </c>
      <c r="F16" s="288" t="s">
        <v>438</v>
      </c>
      <c r="G16" s="288"/>
      <c r="H16" s="288"/>
      <c r="I16" s="288"/>
      <c r="J16" s="288"/>
      <c r="K16" s="286"/>
    </row>
    <row r="17" ht="15" customHeight="1">
      <c r="B17" s="289"/>
      <c r="C17" s="290"/>
      <c r="D17" s="290"/>
      <c r="E17" s="291" t="s">
        <v>439</v>
      </c>
      <c r="F17" s="288" t="s">
        <v>440</v>
      </c>
      <c r="G17" s="288"/>
      <c r="H17" s="288"/>
      <c r="I17" s="288"/>
      <c r="J17" s="288"/>
      <c r="K17" s="286"/>
    </row>
    <row r="18" ht="15" customHeight="1">
      <c r="B18" s="289"/>
      <c r="C18" s="290"/>
      <c r="D18" s="290"/>
      <c r="E18" s="291" t="s">
        <v>441</v>
      </c>
      <c r="F18" s="288" t="s">
        <v>442</v>
      </c>
      <c r="G18" s="288"/>
      <c r="H18" s="288"/>
      <c r="I18" s="288"/>
      <c r="J18" s="288"/>
      <c r="K18" s="286"/>
    </row>
    <row r="19" ht="15" customHeight="1">
      <c r="B19" s="289"/>
      <c r="C19" s="290"/>
      <c r="D19" s="290"/>
      <c r="E19" s="291" t="s">
        <v>443</v>
      </c>
      <c r="F19" s="288" t="s">
        <v>444</v>
      </c>
      <c r="G19" s="288"/>
      <c r="H19" s="288"/>
      <c r="I19" s="288"/>
      <c r="J19" s="288"/>
      <c r="K19" s="286"/>
    </row>
    <row r="20" ht="15" customHeight="1">
      <c r="B20" s="289"/>
      <c r="C20" s="290"/>
      <c r="D20" s="290"/>
      <c r="E20" s="291" t="s">
        <v>401</v>
      </c>
      <c r="F20" s="288" t="s">
        <v>402</v>
      </c>
      <c r="G20" s="288"/>
      <c r="H20" s="288"/>
      <c r="I20" s="288"/>
      <c r="J20" s="288"/>
      <c r="K20" s="286"/>
    </row>
    <row r="21" ht="15" customHeight="1">
      <c r="B21" s="289"/>
      <c r="C21" s="290"/>
      <c r="D21" s="290"/>
      <c r="E21" s="291" t="s">
        <v>445</v>
      </c>
      <c r="F21" s="288" t="s">
        <v>446</v>
      </c>
      <c r="G21" s="288"/>
      <c r="H21" s="288"/>
      <c r="I21" s="288"/>
      <c r="J21" s="288"/>
      <c r="K21" s="286"/>
    </row>
    <row r="22" ht="12.75" customHeight="1">
      <c r="B22" s="289"/>
      <c r="C22" s="290"/>
      <c r="D22" s="290"/>
      <c r="E22" s="290"/>
      <c r="F22" s="290"/>
      <c r="G22" s="290"/>
      <c r="H22" s="290"/>
      <c r="I22" s="290"/>
      <c r="J22" s="290"/>
      <c r="K22" s="286"/>
    </row>
    <row r="23" ht="15" customHeight="1">
      <c r="B23" s="289"/>
      <c r="C23" s="288" t="s">
        <v>447</v>
      </c>
      <c r="D23" s="288"/>
      <c r="E23" s="288"/>
      <c r="F23" s="288"/>
      <c r="G23" s="288"/>
      <c r="H23" s="288"/>
      <c r="I23" s="288"/>
      <c r="J23" s="288"/>
      <c r="K23" s="286"/>
    </row>
    <row r="24" ht="15" customHeight="1">
      <c r="B24" s="289"/>
      <c r="C24" s="288" t="s">
        <v>448</v>
      </c>
      <c r="D24" s="288"/>
      <c r="E24" s="288"/>
      <c r="F24" s="288"/>
      <c r="G24" s="288"/>
      <c r="H24" s="288"/>
      <c r="I24" s="288"/>
      <c r="J24" s="288"/>
      <c r="K24" s="286"/>
    </row>
    <row r="25" ht="15" customHeight="1">
      <c r="B25" s="289"/>
      <c r="C25" s="288"/>
      <c r="D25" s="288" t="s">
        <v>449</v>
      </c>
      <c r="E25" s="288"/>
      <c r="F25" s="288"/>
      <c r="G25" s="288"/>
      <c r="H25" s="288"/>
      <c r="I25" s="288"/>
      <c r="J25" s="288"/>
      <c r="K25" s="286"/>
    </row>
    <row r="26" ht="15" customHeight="1">
      <c r="B26" s="289"/>
      <c r="C26" s="290"/>
      <c r="D26" s="288" t="s">
        <v>450</v>
      </c>
      <c r="E26" s="288"/>
      <c r="F26" s="288"/>
      <c r="G26" s="288"/>
      <c r="H26" s="288"/>
      <c r="I26" s="288"/>
      <c r="J26" s="288"/>
      <c r="K26" s="286"/>
    </row>
    <row r="27" ht="12.75" customHeight="1">
      <c r="B27" s="289"/>
      <c r="C27" s="290"/>
      <c r="D27" s="290"/>
      <c r="E27" s="290"/>
      <c r="F27" s="290"/>
      <c r="G27" s="290"/>
      <c r="H27" s="290"/>
      <c r="I27" s="290"/>
      <c r="J27" s="290"/>
      <c r="K27" s="286"/>
    </row>
    <row r="28" ht="15" customHeight="1">
      <c r="B28" s="289"/>
      <c r="C28" s="290"/>
      <c r="D28" s="288" t="s">
        <v>451</v>
      </c>
      <c r="E28" s="288"/>
      <c r="F28" s="288"/>
      <c r="G28" s="288"/>
      <c r="H28" s="288"/>
      <c r="I28" s="288"/>
      <c r="J28" s="288"/>
      <c r="K28" s="286"/>
    </row>
    <row r="29" ht="15" customHeight="1">
      <c r="B29" s="289"/>
      <c r="C29" s="290"/>
      <c r="D29" s="288" t="s">
        <v>452</v>
      </c>
      <c r="E29" s="288"/>
      <c r="F29" s="288"/>
      <c r="G29" s="288"/>
      <c r="H29" s="288"/>
      <c r="I29" s="288"/>
      <c r="J29" s="288"/>
      <c r="K29" s="286"/>
    </row>
    <row r="30" ht="12.75" customHeight="1">
      <c r="B30" s="289"/>
      <c r="C30" s="290"/>
      <c r="D30" s="290"/>
      <c r="E30" s="290"/>
      <c r="F30" s="290"/>
      <c r="G30" s="290"/>
      <c r="H30" s="290"/>
      <c r="I30" s="290"/>
      <c r="J30" s="290"/>
      <c r="K30" s="286"/>
    </row>
    <row r="31" ht="15" customHeight="1">
      <c r="B31" s="289"/>
      <c r="C31" s="290"/>
      <c r="D31" s="288" t="s">
        <v>453</v>
      </c>
      <c r="E31" s="288"/>
      <c r="F31" s="288"/>
      <c r="G31" s="288"/>
      <c r="H31" s="288"/>
      <c r="I31" s="288"/>
      <c r="J31" s="288"/>
      <c r="K31" s="286"/>
    </row>
    <row r="32" ht="15" customHeight="1">
      <c r="B32" s="289"/>
      <c r="C32" s="290"/>
      <c r="D32" s="288" t="s">
        <v>454</v>
      </c>
      <c r="E32" s="288"/>
      <c r="F32" s="288"/>
      <c r="G32" s="288"/>
      <c r="H32" s="288"/>
      <c r="I32" s="288"/>
      <c r="J32" s="288"/>
      <c r="K32" s="286"/>
    </row>
    <row r="33" ht="15" customHeight="1">
      <c r="B33" s="289"/>
      <c r="C33" s="290"/>
      <c r="D33" s="288" t="s">
        <v>455</v>
      </c>
      <c r="E33" s="288"/>
      <c r="F33" s="288"/>
      <c r="G33" s="288"/>
      <c r="H33" s="288"/>
      <c r="I33" s="288"/>
      <c r="J33" s="288"/>
      <c r="K33" s="286"/>
    </row>
    <row r="34" ht="15" customHeight="1">
      <c r="B34" s="289"/>
      <c r="C34" s="290"/>
      <c r="D34" s="288"/>
      <c r="E34" s="292" t="s">
        <v>115</v>
      </c>
      <c r="F34" s="288"/>
      <c r="G34" s="288" t="s">
        <v>456</v>
      </c>
      <c r="H34" s="288"/>
      <c r="I34" s="288"/>
      <c r="J34" s="288"/>
      <c r="K34" s="286"/>
    </row>
    <row r="35" ht="30.75" customHeight="1">
      <c r="B35" s="289"/>
      <c r="C35" s="290"/>
      <c r="D35" s="288"/>
      <c r="E35" s="292" t="s">
        <v>457</v>
      </c>
      <c r="F35" s="288"/>
      <c r="G35" s="288" t="s">
        <v>458</v>
      </c>
      <c r="H35" s="288"/>
      <c r="I35" s="288"/>
      <c r="J35" s="288"/>
      <c r="K35" s="286"/>
    </row>
    <row r="36" ht="15" customHeight="1">
      <c r="B36" s="289"/>
      <c r="C36" s="290"/>
      <c r="D36" s="288"/>
      <c r="E36" s="292" t="s">
        <v>54</v>
      </c>
      <c r="F36" s="288"/>
      <c r="G36" s="288" t="s">
        <v>459</v>
      </c>
      <c r="H36" s="288"/>
      <c r="I36" s="288"/>
      <c r="J36" s="288"/>
      <c r="K36" s="286"/>
    </row>
    <row r="37" ht="15" customHeight="1">
      <c r="B37" s="289"/>
      <c r="C37" s="290"/>
      <c r="D37" s="288"/>
      <c r="E37" s="292" t="s">
        <v>116</v>
      </c>
      <c r="F37" s="288"/>
      <c r="G37" s="288" t="s">
        <v>460</v>
      </c>
      <c r="H37" s="288"/>
      <c r="I37" s="288"/>
      <c r="J37" s="288"/>
      <c r="K37" s="286"/>
    </row>
    <row r="38" ht="15" customHeight="1">
      <c r="B38" s="289"/>
      <c r="C38" s="290"/>
      <c r="D38" s="288"/>
      <c r="E38" s="292" t="s">
        <v>117</v>
      </c>
      <c r="F38" s="288"/>
      <c r="G38" s="288" t="s">
        <v>461</v>
      </c>
      <c r="H38" s="288"/>
      <c r="I38" s="288"/>
      <c r="J38" s="288"/>
      <c r="K38" s="286"/>
    </row>
    <row r="39" ht="15" customHeight="1">
      <c r="B39" s="289"/>
      <c r="C39" s="290"/>
      <c r="D39" s="288"/>
      <c r="E39" s="292" t="s">
        <v>118</v>
      </c>
      <c r="F39" s="288"/>
      <c r="G39" s="288" t="s">
        <v>462</v>
      </c>
      <c r="H39" s="288"/>
      <c r="I39" s="288"/>
      <c r="J39" s="288"/>
      <c r="K39" s="286"/>
    </row>
    <row r="40" ht="15" customHeight="1">
      <c r="B40" s="289"/>
      <c r="C40" s="290"/>
      <c r="D40" s="288"/>
      <c r="E40" s="292" t="s">
        <v>463</v>
      </c>
      <c r="F40" s="288"/>
      <c r="G40" s="288" t="s">
        <v>464</v>
      </c>
      <c r="H40" s="288"/>
      <c r="I40" s="288"/>
      <c r="J40" s="288"/>
      <c r="K40" s="286"/>
    </row>
    <row r="41" ht="15" customHeight="1">
      <c r="B41" s="289"/>
      <c r="C41" s="290"/>
      <c r="D41" s="288"/>
      <c r="E41" s="292"/>
      <c r="F41" s="288"/>
      <c r="G41" s="288" t="s">
        <v>465</v>
      </c>
      <c r="H41" s="288"/>
      <c r="I41" s="288"/>
      <c r="J41" s="288"/>
      <c r="K41" s="286"/>
    </row>
    <row r="42" ht="15" customHeight="1">
      <c r="B42" s="289"/>
      <c r="C42" s="290"/>
      <c r="D42" s="288"/>
      <c r="E42" s="292" t="s">
        <v>466</v>
      </c>
      <c r="F42" s="288"/>
      <c r="G42" s="288" t="s">
        <v>467</v>
      </c>
      <c r="H42" s="288"/>
      <c r="I42" s="288"/>
      <c r="J42" s="288"/>
      <c r="K42" s="286"/>
    </row>
    <row r="43" ht="15" customHeight="1">
      <c r="B43" s="289"/>
      <c r="C43" s="290"/>
      <c r="D43" s="288"/>
      <c r="E43" s="292" t="s">
        <v>120</v>
      </c>
      <c r="F43" s="288"/>
      <c r="G43" s="288" t="s">
        <v>468</v>
      </c>
      <c r="H43" s="288"/>
      <c r="I43" s="288"/>
      <c r="J43" s="288"/>
      <c r="K43" s="286"/>
    </row>
    <row r="44" ht="12.75" customHeight="1">
      <c r="B44" s="289"/>
      <c r="C44" s="290"/>
      <c r="D44" s="288"/>
      <c r="E44" s="288"/>
      <c r="F44" s="288"/>
      <c r="G44" s="288"/>
      <c r="H44" s="288"/>
      <c r="I44" s="288"/>
      <c r="J44" s="288"/>
      <c r="K44" s="286"/>
    </row>
    <row r="45" ht="15" customHeight="1">
      <c r="B45" s="289"/>
      <c r="C45" s="290"/>
      <c r="D45" s="288" t="s">
        <v>469</v>
      </c>
      <c r="E45" s="288"/>
      <c r="F45" s="288"/>
      <c r="G45" s="288"/>
      <c r="H45" s="288"/>
      <c r="I45" s="288"/>
      <c r="J45" s="288"/>
      <c r="K45" s="286"/>
    </row>
    <row r="46" ht="15" customHeight="1">
      <c r="B46" s="289"/>
      <c r="C46" s="290"/>
      <c r="D46" s="290"/>
      <c r="E46" s="288" t="s">
        <v>470</v>
      </c>
      <c r="F46" s="288"/>
      <c r="G46" s="288"/>
      <c r="H46" s="288"/>
      <c r="I46" s="288"/>
      <c r="J46" s="288"/>
      <c r="K46" s="286"/>
    </row>
    <row r="47" ht="15" customHeight="1">
      <c r="B47" s="289"/>
      <c r="C47" s="290"/>
      <c r="D47" s="290"/>
      <c r="E47" s="288" t="s">
        <v>471</v>
      </c>
      <c r="F47" s="288"/>
      <c r="G47" s="288"/>
      <c r="H47" s="288"/>
      <c r="I47" s="288"/>
      <c r="J47" s="288"/>
      <c r="K47" s="286"/>
    </row>
    <row r="48" ht="15" customHeight="1">
      <c r="B48" s="289"/>
      <c r="C48" s="290"/>
      <c r="D48" s="290"/>
      <c r="E48" s="288" t="s">
        <v>472</v>
      </c>
      <c r="F48" s="288"/>
      <c r="G48" s="288"/>
      <c r="H48" s="288"/>
      <c r="I48" s="288"/>
      <c r="J48" s="288"/>
      <c r="K48" s="286"/>
    </row>
    <row r="49" ht="15" customHeight="1">
      <c r="B49" s="289"/>
      <c r="C49" s="290"/>
      <c r="D49" s="288" t="s">
        <v>473</v>
      </c>
      <c r="E49" s="288"/>
      <c r="F49" s="288"/>
      <c r="G49" s="288"/>
      <c r="H49" s="288"/>
      <c r="I49" s="288"/>
      <c r="J49" s="288"/>
      <c r="K49" s="286"/>
    </row>
    <row r="50" ht="25.5" customHeight="1">
      <c r="B50" s="284"/>
      <c r="C50" s="285" t="s">
        <v>474</v>
      </c>
      <c r="D50" s="285"/>
      <c r="E50" s="285"/>
      <c r="F50" s="285"/>
      <c r="G50" s="285"/>
      <c r="H50" s="285"/>
      <c r="I50" s="285"/>
      <c r="J50" s="285"/>
      <c r="K50" s="286"/>
    </row>
    <row r="51" ht="5.25" customHeight="1">
      <c r="B51" s="284"/>
      <c r="C51" s="287"/>
      <c r="D51" s="287"/>
      <c r="E51" s="287"/>
      <c r="F51" s="287"/>
      <c r="G51" s="287"/>
      <c r="H51" s="287"/>
      <c r="I51" s="287"/>
      <c r="J51" s="287"/>
      <c r="K51" s="286"/>
    </row>
    <row r="52" ht="15" customHeight="1">
      <c r="B52" s="284"/>
      <c r="C52" s="288" t="s">
        <v>475</v>
      </c>
      <c r="D52" s="288"/>
      <c r="E52" s="288"/>
      <c r="F52" s="288"/>
      <c r="G52" s="288"/>
      <c r="H52" s="288"/>
      <c r="I52" s="288"/>
      <c r="J52" s="288"/>
      <c r="K52" s="286"/>
    </row>
    <row r="53" ht="15" customHeight="1">
      <c r="B53" s="284"/>
      <c r="C53" s="288" t="s">
        <v>476</v>
      </c>
      <c r="D53" s="288"/>
      <c r="E53" s="288"/>
      <c r="F53" s="288"/>
      <c r="G53" s="288"/>
      <c r="H53" s="288"/>
      <c r="I53" s="288"/>
      <c r="J53" s="288"/>
      <c r="K53" s="286"/>
    </row>
    <row r="54" ht="12.75" customHeight="1">
      <c r="B54" s="284"/>
      <c r="C54" s="288"/>
      <c r="D54" s="288"/>
      <c r="E54" s="288"/>
      <c r="F54" s="288"/>
      <c r="G54" s="288"/>
      <c r="H54" s="288"/>
      <c r="I54" s="288"/>
      <c r="J54" s="288"/>
      <c r="K54" s="286"/>
    </row>
    <row r="55" ht="15" customHeight="1">
      <c r="B55" s="284"/>
      <c r="C55" s="288" t="s">
        <v>477</v>
      </c>
      <c r="D55" s="288"/>
      <c r="E55" s="288"/>
      <c r="F55" s="288"/>
      <c r="G55" s="288"/>
      <c r="H55" s="288"/>
      <c r="I55" s="288"/>
      <c r="J55" s="288"/>
      <c r="K55" s="286"/>
    </row>
    <row r="56" ht="15" customHeight="1">
      <c r="B56" s="284"/>
      <c r="C56" s="290"/>
      <c r="D56" s="288" t="s">
        <v>478</v>
      </c>
      <c r="E56" s="288"/>
      <c r="F56" s="288"/>
      <c r="G56" s="288"/>
      <c r="H56" s="288"/>
      <c r="I56" s="288"/>
      <c r="J56" s="288"/>
      <c r="K56" s="286"/>
    </row>
    <row r="57" ht="15" customHeight="1">
      <c r="B57" s="284"/>
      <c r="C57" s="290"/>
      <c r="D57" s="288" t="s">
        <v>479</v>
      </c>
      <c r="E57" s="288"/>
      <c r="F57" s="288"/>
      <c r="G57" s="288"/>
      <c r="H57" s="288"/>
      <c r="I57" s="288"/>
      <c r="J57" s="288"/>
      <c r="K57" s="286"/>
    </row>
    <row r="58" ht="15" customHeight="1">
      <c r="B58" s="284"/>
      <c r="C58" s="290"/>
      <c r="D58" s="288" t="s">
        <v>480</v>
      </c>
      <c r="E58" s="288"/>
      <c r="F58" s="288"/>
      <c r="G58" s="288"/>
      <c r="H58" s="288"/>
      <c r="I58" s="288"/>
      <c r="J58" s="288"/>
      <c r="K58" s="286"/>
    </row>
    <row r="59" ht="15" customHeight="1">
      <c r="B59" s="284"/>
      <c r="C59" s="290"/>
      <c r="D59" s="288" t="s">
        <v>481</v>
      </c>
      <c r="E59" s="288"/>
      <c r="F59" s="288"/>
      <c r="G59" s="288"/>
      <c r="H59" s="288"/>
      <c r="I59" s="288"/>
      <c r="J59" s="288"/>
      <c r="K59" s="286"/>
    </row>
    <row r="60" ht="15" customHeight="1">
      <c r="B60" s="284"/>
      <c r="C60" s="290"/>
      <c r="D60" s="293" t="s">
        <v>482</v>
      </c>
      <c r="E60" s="293"/>
      <c r="F60" s="293"/>
      <c r="G60" s="293"/>
      <c r="H60" s="293"/>
      <c r="I60" s="293"/>
      <c r="J60" s="293"/>
      <c r="K60" s="286"/>
    </row>
    <row r="61" ht="15" customHeight="1">
      <c r="B61" s="284"/>
      <c r="C61" s="290"/>
      <c r="D61" s="288" t="s">
        <v>483</v>
      </c>
      <c r="E61" s="288"/>
      <c r="F61" s="288"/>
      <c r="G61" s="288"/>
      <c r="H61" s="288"/>
      <c r="I61" s="288"/>
      <c r="J61" s="288"/>
      <c r="K61" s="286"/>
    </row>
    <row r="62" ht="12.75" customHeight="1">
      <c r="B62" s="284"/>
      <c r="C62" s="290"/>
      <c r="D62" s="290"/>
      <c r="E62" s="294"/>
      <c r="F62" s="290"/>
      <c r="G62" s="290"/>
      <c r="H62" s="290"/>
      <c r="I62" s="290"/>
      <c r="J62" s="290"/>
      <c r="K62" s="286"/>
    </row>
    <row r="63" ht="15" customHeight="1">
      <c r="B63" s="284"/>
      <c r="C63" s="290"/>
      <c r="D63" s="288" t="s">
        <v>484</v>
      </c>
      <c r="E63" s="288"/>
      <c r="F63" s="288"/>
      <c r="G63" s="288"/>
      <c r="H63" s="288"/>
      <c r="I63" s="288"/>
      <c r="J63" s="288"/>
      <c r="K63" s="286"/>
    </row>
    <row r="64" ht="15" customHeight="1">
      <c r="B64" s="284"/>
      <c r="C64" s="290"/>
      <c r="D64" s="293" t="s">
        <v>485</v>
      </c>
      <c r="E64" s="293"/>
      <c r="F64" s="293"/>
      <c r="G64" s="293"/>
      <c r="H64" s="293"/>
      <c r="I64" s="293"/>
      <c r="J64" s="293"/>
      <c r="K64" s="286"/>
    </row>
    <row r="65" ht="15" customHeight="1">
      <c r="B65" s="284"/>
      <c r="C65" s="290"/>
      <c r="D65" s="288" t="s">
        <v>486</v>
      </c>
      <c r="E65" s="288"/>
      <c r="F65" s="288"/>
      <c r="G65" s="288"/>
      <c r="H65" s="288"/>
      <c r="I65" s="288"/>
      <c r="J65" s="288"/>
      <c r="K65" s="286"/>
    </row>
    <row r="66" ht="15" customHeight="1">
      <c r="B66" s="284"/>
      <c r="C66" s="290"/>
      <c r="D66" s="288" t="s">
        <v>487</v>
      </c>
      <c r="E66" s="288"/>
      <c r="F66" s="288"/>
      <c r="G66" s="288"/>
      <c r="H66" s="288"/>
      <c r="I66" s="288"/>
      <c r="J66" s="288"/>
      <c r="K66" s="286"/>
    </row>
    <row r="67" ht="15" customHeight="1">
      <c r="B67" s="284"/>
      <c r="C67" s="290"/>
      <c r="D67" s="288" t="s">
        <v>488</v>
      </c>
      <c r="E67" s="288"/>
      <c r="F67" s="288"/>
      <c r="G67" s="288"/>
      <c r="H67" s="288"/>
      <c r="I67" s="288"/>
      <c r="J67" s="288"/>
      <c r="K67" s="286"/>
    </row>
    <row r="68" ht="15" customHeight="1">
      <c r="B68" s="284"/>
      <c r="C68" s="290"/>
      <c r="D68" s="288" t="s">
        <v>489</v>
      </c>
      <c r="E68" s="288"/>
      <c r="F68" s="288"/>
      <c r="G68" s="288"/>
      <c r="H68" s="288"/>
      <c r="I68" s="288"/>
      <c r="J68" s="288"/>
      <c r="K68" s="286"/>
    </row>
    <row r="69" ht="12.75" customHeight="1">
      <c r="B69" s="295"/>
      <c r="C69" s="296"/>
      <c r="D69" s="296"/>
      <c r="E69" s="296"/>
      <c r="F69" s="296"/>
      <c r="G69" s="296"/>
      <c r="H69" s="296"/>
      <c r="I69" s="296"/>
      <c r="J69" s="296"/>
      <c r="K69" s="297"/>
    </row>
    <row r="70" ht="18.75" customHeight="1">
      <c r="B70" s="298"/>
      <c r="C70" s="298"/>
      <c r="D70" s="298"/>
      <c r="E70" s="298"/>
      <c r="F70" s="298"/>
      <c r="G70" s="298"/>
      <c r="H70" s="298"/>
      <c r="I70" s="298"/>
      <c r="J70" s="298"/>
      <c r="K70" s="299"/>
    </row>
    <row r="71" ht="18.75" customHeight="1">
      <c r="B71" s="299"/>
      <c r="C71" s="299"/>
      <c r="D71" s="299"/>
      <c r="E71" s="299"/>
      <c r="F71" s="299"/>
      <c r="G71" s="299"/>
      <c r="H71" s="299"/>
      <c r="I71" s="299"/>
      <c r="J71" s="299"/>
      <c r="K71" s="299"/>
    </row>
    <row r="72" ht="7.5" customHeight="1">
      <c r="B72" s="300"/>
      <c r="C72" s="301"/>
      <c r="D72" s="301"/>
      <c r="E72" s="301"/>
      <c r="F72" s="301"/>
      <c r="G72" s="301"/>
      <c r="H72" s="301"/>
      <c r="I72" s="301"/>
      <c r="J72" s="301"/>
      <c r="K72" s="302"/>
    </row>
    <row r="73" ht="45" customHeight="1">
      <c r="B73" s="303"/>
      <c r="C73" s="304" t="s">
        <v>90</v>
      </c>
      <c r="D73" s="304"/>
      <c r="E73" s="304"/>
      <c r="F73" s="304"/>
      <c r="G73" s="304"/>
      <c r="H73" s="304"/>
      <c r="I73" s="304"/>
      <c r="J73" s="304"/>
      <c r="K73" s="305"/>
    </row>
    <row r="74" ht="17.25" customHeight="1">
      <c r="B74" s="303"/>
      <c r="C74" s="306" t="s">
        <v>490</v>
      </c>
      <c r="D74" s="306"/>
      <c r="E74" s="306"/>
      <c r="F74" s="306" t="s">
        <v>491</v>
      </c>
      <c r="G74" s="307"/>
      <c r="H74" s="306" t="s">
        <v>116</v>
      </c>
      <c r="I74" s="306" t="s">
        <v>58</v>
      </c>
      <c r="J74" s="306" t="s">
        <v>492</v>
      </c>
      <c r="K74" s="305"/>
    </row>
    <row r="75" ht="17.25" customHeight="1">
      <c r="B75" s="303"/>
      <c r="C75" s="308" t="s">
        <v>493</v>
      </c>
      <c r="D75" s="308"/>
      <c r="E75" s="308"/>
      <c r="F75" s="309" t="s">
        <v>494</v>
      </c>
      <c r="G75" s="310"/>
      <c r="H75" s="308"/>
      <c r="I75" s="308"/>
      <c r="J75" s="308" t="s">
        <v>495</v>
      </c>
      <c r="K75" s="305"/>
    </row>
    <row r="76" ht="5.25" customHeight="1">
      <c r="B76" s="303"/>
      <c r="C76" s="311"/>
      <c r="D76" s="311"/>
      <c r="E76" s="311"/>
      <c r="F76" s="311"/>
      <c r="G76" s="312"/>
      <c r="H76" s="311"/>
      <c r="I76" s="311"/>
      <c r="J76" s="311"/>
      <c r="K76" s="305"/>
    </row>
    <row r="77" ht="15" customHeight="1">
      <c r="B77" s="303"/>
      <c r="C77" s="292" t="s">
        <v>54</v>
      </c>
      <c r="D77" s="311"/>
      <c r="E77" s="311"/>
      <c r="F77" s="313" t="s">
        <v>496</v>
      </c>
      <c r="G77" s="312"/>
      <c r="H77" s="292" t="s">
        <v>497</v>
      </c>
      <c r="I77" s="292" t="s">
        <v>498</v>
      </c>
      <c r="J77" s="292">
        <v>20</v>
      </c>
      <c r="K77" s="305"/>
    </row>
    <row r="78" ht="15" customHeight="1">
      <c r="B78" s="303"/>
      <c r="C78" s="292" t="s">
        <v>499</v>
      </c>
      <c r="D78" s="292"/>
      <c r="E78" s="292"/>
      <c r="F78" s="313" t="s">
        <v>496</v>
      </c>
      <c r="G78" s="312"/>
      <c r="H78" s="292" t="s">
        <v>500</v>
      </c>
      <c r="I78" s="292" t="s">
        <v>498</v>
      </c>
      <c r="J78" s="292">
        <v>120</v>
      </c>
      <c r="K78" s="305"/>
    </row>
    <row r="79" ht="15" customHeight="1">
      <c r="B79" s="314"/>
      <c r="C79" s="292" t="s">
        <v>501</v>
      </c>
      <c r="D79" s="292"/>
      <c r="E79" s="292"/>
      <c r="F79" s="313" t="s">
        <v>502</v>
      </c>
      <c r="G79" s="312"/>
      <c r="H79" s="292" t="s">
        <v>503</v>
      </c>
      <c r="I79" s="292" t="s">
        <v>498</v>
      </c>
      <c r="J79" s="292">
        <v>50</v>
      </c>
      <c r="K79" s="305"/>
    </row>
    <row r="80" ht="15" customHeight="1">
      <c r="B80" s="314"/>
      <c r="C80" s="292" t="s">
        <v>504</v>
      </c>
      <c r="D80" s="292"/>
      <c r="E80" s="292"/>
      <c r="F80" s="313" t="s">
        <v>496</v>
      </c>
      <c r="G80" s="312"/>
      <c r="H80" s="292" t="s">
        <v>505</v>
      </c>
      <c r="I80" s="292" t="s">
        <v>506</v>
      </c>
      <c r="J80" s="292"/>
      <c r="K80" s="305"/>
    </row>
    <row r="81" ht="15" customHeight="1">
      <c r="B81" s="314"/>
      <c r="C81" s="315" t="s">
        <v>507</v>
      </c>
      <c r="D81" s="315"/>
      <c r="E81" s="315"/>
      <c r="F81" s="316" t="s">
        <v>502</v>
      </c>
      <c r="G81" s="315"/>
      <c r="H81" s="315" t="s">
        <v>508</v>
      </c>
      <c r="I81" s="315" t="s">
        <v>498</v>
      </c>
      <c r="J81" s="315">
        <v>15</v>
      </c>
      <c r="K81" s="305"/>
    </row>
    <row r="82" ht="15" customHeight="1">
      <c r="B82" s="314"/>
      <c r="C82" s="315" t="s">
        <v>509</v>
      </c>
      <c r="D82" s="315"/>
      <c r="E82" s="315"/>
      <c r="F82" s="316" t="s">
        <v>502</v>
      </c>
      <c r="G82" s="315"/>
      <c r="H82" s="315" t="s">
        <v>510</v>
      </c>
      <c r="I82" s="315" t="s">
        <v>498</v>
      </c>
      <c r="J82" s="315">
        <v>15</v>
      </c>
      <c r="K82" s="305"/>
    </row>
    <row r="83" ht="15" customHeight="1">
      <c r="B83" s="314"/>
      <c r="C83" s="315" t="s">
        <v>511</v>
      </c>
      <c r="D83" s="315"/>
      <c r="E83" s="315"/>
      <c r="F83" s="316" t="s">
        <v>502</v>
      </c>
      <c r="G83" s="315"/>
      <c r="H83" s="315" t="s">
        <v>512</v>
      </c>
      <c r="I83" s="315" t="s">
        <v>498</v>
      </c>
      <c r="J83" s="315">
        <v>20</v>
      </c>
      <c r="K83" s="305"/>
    </row>
    <row r="84" ht="15" customHeight="1">
      <c r="B84" s="314"/>
      <c r="C84" s="315" t="s">
        <v>513</v>
      </c>
      <c r="D84" s="315"/>
      <c r="E84" s="315"/>
      <c r="F84" s="316" t="s">
        <v>502</v>
      </c>
      <c r="G84" s="315"/>
      <c r="H84" s="315" t="s">
        <v>514</v>
      </c>
      <c r="I84" s="315" t="s">
        <v>498</v>
      </c>
      <c r="J84" s="315">
        <v>20</v>
      </c>
      <c r="K84" s="305"/>
    </row>
    <row r="85" ht="15" customHeight="1">
      <c r="B85" s="314"/>
      <c r="C85" s="292" t="s">
        <v>515</v>
      </c>
      <c r="D85" s="292"/>
      <c r="E85" s="292"/>
      <c r="F85" s="313" t="s">
        <v>502</v>
      </c>
      <c r="G85" s="312"/>
      <c r="H85" s="292" t="s">
        <v>516</v>
      </c>
      <c r="I85" s="292" t="s">
        <v>498</v>
      </c>
      <c r="J85" s="292">
        <v>50</v>
      </c>
      <c r="K85" s="305"/>
    </row>
    <row r="86" ht="15" customHeight="1">
      <c r="B86" s="314"/>
      <c r="C86" s="292" t="s">
        <v>517</v>
      </c>
      <c r="D86" s="292"/>
      <c r="E86" s="292"/>
      <c r="F86" s="313" t="s">
        <v>502</v>
      </c>
      <c r="G86" s="312"/>
      <c r="H86" s="292" t="s">
        <v>518</v>
      </c>
      <c r="I86" s="292" t="s">
        <v>498</v>
      </c>
      <c r="J86" s="292">
        <v>20</v>
      </c>
      <c r="K86" s="305"/>
    </row>
    <row r="87" ht="15" customHeight="1">
      <c r="B87" s="314"/>
      <c r="C87" s="292" t="s">
        <v>519</v>
      </c>
      <c r="D87" s="292"/>
      <c r="E87" s="292"/>
      <c r="F87" s="313" t="s">
        <v>502</v>
      </c>
      <c r="G87" s="312"/>
      <c r="H87" s="292" t="s">
        <v>520</v>
      </c>
      <c r="I87" s="292" t="s">
        <v>498</v>
      </c>
      <c r="J87" s="292">
        <v>20</v>
      </c>
      <c r="K87" s="305"/>
    </row>
    <row r="88" ht="15" customHeight="1">
      <c r="B88" s="314"/>
      <c r="C88" s="292" t="s">
        <v>521</v>
      </c>
      <c r="D88" s="292"/>
      <c r="E88" s="292"/>
      <c r="F88" s="313" t="s">
        <v>502</v>
      </c>
      <c r="G88" s="312"/>
      <c r="H88" s="292" t="s">
        <v>522</v>
      </c>
      <c r="I88" s="292" t="s">
        <v>498</v>
      </c>
      <c r="J88" s="292">
        <v>50</v>
      </c>
      <c r="K88" s="305"/>
    </row>
    <row r="89" ht="15" customHeight="1">
      <c r="B89" s="314"/>
      <c r="C89" s="292" t="s">
        <v>523</v>
      </c>
      <c r="D89" s="292"/>
      <c r="E89" s="292"/>
      <c r="F89" s="313" t="s">
        <v>502</v>
      </c>
      <c r="G89" s="312"/>
      <c r="H89" s="292" t="s">
        <v>523</v>
      </c>
      <c r="I89" s="292" t="s">
        <v>498</v>
      </c>
      <c r="J89" s="292">
        <v>50</v>
      </c>
      <c r="K89" s="305"/>
    </row>
    <row r="90" ht="15" customHeight="1">
      <c r="B90" s="314"/>
      <c r="C90" s="292" t="s">
        <v>121</v>
      </c>
      <c r="D90" s="292"/>
      <c r="E90" s="292"/>
      <c r="F90" s="313" t="s">
        <v>502</v>
      </c>
      <c r="G90" s="312"/>
      <c r="H90" s="292" t="s">
        <v>524</v>
      </c>
      <c r="I90" s="292" t="s">
        <v>498</v>
      </c>
      <c r="J90" s="292">
        <v>255</v>
      </c>
      <c r="K90" s="305"/>
    </row>
    <row r="91" ht="15" customHeight="1">
      <c r="B91" s="314"/>
      <c r="C91" s="292" t="s">
        <v>525</v>
      </c>
      <c r="D91" s="292"/>
      <c r="E91" s="292"/>
      <c r="F91" s="313" t="s">
        <v>496</v>
      </c>
      <c r="G91" s="312"/>
      <c r="H91" s="292" t="s">
        <v>526</v>
      </c>
      <c r="I91" s="292" t="s">
        <v>527</v>
      </c>
      <c r="J91" s="292"/>
      <c r="K91" s="305"/>
    </row>
    <row r="92" ht="15" customHeight="1">
      <c r="B92" s="314"/>
      <c r="C92" s="292" t="s">
        <v>528</v>
      </c>
      <c r="D92" s="292"/>
      <c r="E92" s="292"/>
      <c r="F92" s="313" t="s">
        <v>496</v>
      </c>
      <c r="G92" s="312"/>
      <c r="H92" s="292" t="s">
        <v>529</v>
      </c>
      <c r="I92" s="292" t="s">
        <v>530</v>
      </c>
      <c r="J92" s="292"/>
      <c r="K92" s="305"/>
    </row>
    <row r="93" ht="15" customHeight="1">
      <c r="B93" s="314"/>
      <c r="C93" s="292" t="s">
        <v>531</v>
      </c>
      <c r="D93" s="292"/>
      <c r="E93" s="292"/>
      <c r="F93" s="313" t="s">
        <v>496</v>
      </c>
      <c r="G93" s="312"/>
      <c r="H93" s="292" t="s">
        <v>531</v>
      </c>
      <c r="I93" s="292" t="s">
        <v>530</v>
      </c>
      <c r="J93" s="292"/>
      <c r="K93" s="305"/>
    </row>
    <row r="94" ht="15" customHeight="1">
      <c r="B94" s="314"/>
      <c r="C94" s="292" t="s">
        <v>39</v>
      </c>
      <c r="D94" s="292"/>
      <c r="E94" s="292"/>
      <c r="F94" s="313" t="s">
        <v>496</v>
      </c>
      <c r="G94" s="312"/>
      <c r="H94" s="292" t="s">
        <v>532</v>
      </c>
      <c r="I94" s="292" t="s">
        <v>530</v>
      </c>
      <c r="J94" s="292"/>
      <c r="K94" s="305"/>
    </row>
    <row r="95" ht="15" customHeight="1">
      <c r="B95" s="314"/>
      <c r="C95" s="292" t="s">
        <v>49</v>
      </c>
      <c r="D95" s="292"/>
      <c r="E95" s="292"/>
      <c r="F95" s="313" t="s">
        <v>496</v>
      </c>
      <c r="G95" s="312"/>
      <c r="H95" s="292" t="s">
        <v>533</v>
      </c>
      <c r="I95" s="292" t="s">
        <v>530</v>
      </c>
      <c r="J95" s="292"/>
      <c r="K95" s="305"/>
    </row>
    <row r="96" ht="15" customHeight="1">
      <c r="B96" s="317"/>
      <c r="C96" s="318"/>
      <c r="D96" s="318"/>
      <c r="E96" s="318"/>
      <c r="F96" s="318"/>
      <c r="G96" s="318"/>
      <c r="H96" s="318"/>
      <c r="I96" s="318"/>
      <c r="J96" s="318"/>
      <c r="K96" s="319"/>
    </row>
    <row r="97" ht="18.75" customHeight="1">
      <c r="B97" s="320"/>
      <c r="C97" s="321"/>
      <c r="D97" s="321"/>
      <c r="E97" s="321"/>
      <c r="F97" s="321"/>
      <c r="G97" s="321"/>
      <c r="H97" s="321"/>
      <c r="I97" s="321"/>
      <c r="J97" s="321"/>
      <c r="K97" s="320"/>
    </row>
    <row r="98" ht="18.75" customHeight="1">
      <c r="B98" s="299"/>
      <c r="C98" s="299"/>
      <c r="D98" s="299"/>
      <c r="E98" s="299"/>
      <c r="F98" s="299"/>
      <c r="G98" s="299"/>
      <c r="H98" s="299"/>
      <c r="I98" s="299"/>
      <c r="J98" s="299"/>
      <c r="K98" s="299"/>
    </row>
    <row r="99" ht="7.5" customHeight="1">
      <c r="B99" s="300"/>
      <c r="C99" s="301"/>
      <c r="D99" s="301"/>
      <c r="E99" s="301"/>
      <c r="F99" s="301"/>
      <c r="G99" s="301"/>
      <c r="H99" s="301"/>
      <c r="I99" s="301"/>
      <c r="J99" s="301"/>
      <c r="K99" s="302"/>
    </row>
    <row r="100" ht="45" customHeight="1">
      <c r="B100" s="303"/>
      <c r="C100" s="304" t="s">
        <v>534</v>
      </c>
      <c r="D100" s="304"/>
      <c r="E100" s="304"/>
      <c r="F100" s="304"/>
      <c r="G100" s="304"/>
      <c r="H100" s="304"/>
      <c r="I100" s="304"/>
      <c r="J100" s="304"/>
      <c r="K100" s="305"/>
    </row>
    <row r="101" ht="17.25" customHeight="1">
      <c r="B101" s="303"/>
      <c r="C101" s="306" t="s">
        <v>490</v>
      </c>
      <c r="D101" s="306"/>
      <c r="E101" s="306"/>
      <c r="F101" s="306" t="s">
        <v>491</v>
      </c>
      <c r="G101" s="307"/>
      <c r="H101" s="306" t="s">
        <v>116</v>
      </c>
      <c r="I101" s="306" t="s">
        <v>58</v>
      </c>
      <c r="J101" s="306" t="s">
        <v>492</v>
      </c>
      <c r="K101" s="305"/>
    </row>
    <row r="102" ht="17.25" customHeight="1">
      <c r="B102" s="303"/>
      <c r="C102" s="308" t="s">
        <v>493</v>
      </c>
      <c r="D102" s="308"/>
      <c r="E102" s="308"/>
      <c r="F102" s="309" t="s">
        <v>494</v>
      </c>
      <c r="G102" s="310"/>
      <c r="H102" s="308"/>
      <c r="I102" s="308"/>
      <c r="J102" s="308" t="s">
        <v>495</v>
      </c>
      <c r="K102" s="305"/>
    </row>
    <row r="103" ht="5.25" customHeight="1">
      <c r="B103" s="303"/>
      <c r="C103" s="306"/>
      <c r="D103" s="306"/>
      <c r="E103" s="306"/>
      <c r="F103" s="306"/>
      <c r="G103" s="322"/>
      <c r="H103" s="306"/>
      <c r="I103" s="306"/>
      <c r="J103" s="306"/>
      <c r="K103" s="305"/>
    </row>
    <row r="104" ht="15" customHeight="1">
      <c r="B104" s="303"/>
      <c r="C104" s="292" t="s">
        <v>54</v>
      </c>
      <c r="D104" s="311"/>
      <c r="E104" s="311"/>
      <c r="F104" s="313" t="s">
        <v>496</v>
      </c>
      <c r="G104" s="322"/>
      <c r="H104" s="292" t="s">
        <v>535</v>
      </c>
      <c r="I104" s="292" t="s">
        <v>498</v>
      </c>
      <c r="J104" s="292">
        <v>20</v>
      </c>
      <c r="K104" s="305"/>
    </row>
    <row r="105" ht="15" customHeight="1">
      <c r="B105" s="303"/>
      <c r="C105" s="292" t="s">
        <v>499</v>
      </c>
      <c r="D105" s="292"/>
      <c r="E105" s="292"/>
      <c r="F105" s="313" t="s">
        <v>496</v>
      </c>
      <c r="G105" s="292"/>
      <c r="H105" s="292" t="s">
        <v>535</v>
      </c>
      <c r="I105" s="292" t="s">
        <v>498</v>
      </c>
      <c r="J105" s="292">
        <v>120</v>
      </c>
      <c r="K105" s="305"/>
    </row>
    <row r="106" ht="15" customHeight="1">
      <c r="B106" s="314"/>
      <c r="C106" s="292" t="s">
        <v>501</v>
      </c>
      <c r="D106" s="292"/>
      <c r="E106" s="292"/>
      <c r="F106" s="313" t="s">
        <v>502</v>
      </c>
      <c r="G106" s="292"/>
      <c r="H106" s="292" t="s">
        <v>535</v>
      </c>
      <c r="I106" s="292" t="s">
        <v>498</v>
      </c>
      <c r="J106" s="292">
        <v>50</v>
      </c>
      <c r="K106" s="305"/>
    </row>
    <row r="107" ht="15" customHeight="1">
      <c r="B107" s="314"/>
      <c r="C107" s="292" t="s">
        <v>504</v>
      </c>
      <c r="D107" s="292"/>
      <c r="E107" s="292"/>
      <c r="F107" s="313" t="s">
        <v>496</v>
      </c>
      <c r="G107" s="292"/>
      <c r="H107" s="292" t="s">
        <v>535</v>
      </c>
      <c r="I107" s="292" t="s">
        <v>506</v>
      </c>
      <c r="J107" s="292"/>
      <c r="K107" s="305"/>
    </row>
    <row r="108" ht="15" customHeight="1">
      <c r="B108" s="314"/>
      <c r="C108" s="292" t="s">
        <v>515</v>
      </c>
      <c r="D108" s="292"/>
      <c r="E108" s="292"/>
      <c r="F108" s="313" t="s">
        <v>502</v>
      </c>
      <c r="G108" s="292"/>
      <c r="H108" s="292" t="s">
        <v>535</v>
      </c>
      <c r="I108" s="292" t="s">
        <v>498</v>
      </c>
      <c r="J108" s="292">
        <v>50</v>
      </c>
      <c r="K108" s="305"/>
    </row>
    <row r="109" ht="15" customHeight="1">
      <c r="B109" s="314"/>
      <c r="C109" s="292" t="s">
        <v>523</v>
      </c>
      <c r="D109" s="292"/>
      <c r="E109" s="292"/>
      <c r="F109" s="313" t="s">
        <v>502</v>
      </c>
      <c r="G109" s="292"/>
      <c r="H109" s="292" t="s">
        <v>535</v>
      </c>
      <c r="I109" s="292" t="s">
        <v>498</v>
      </c>
      <c r="J109" s="292">
        <v>50</v>
      </c>
      <c r="K109" s="305"/>
    </row>
    <row r="110" ht="15" customHeight="1">
      <c r="B110" s="314"/>
      <c r="C110" s="292" t="s">
        <v>521</v>
      </c>
      <c r="D110" s="292"/>
      <c r="E110" s="292"/>
      <c r="F110" s="313" t="s">
        <v>502</v>
      </c>
      <c r="G110" s="292"/>
      <c r="H110" s="292" t="s">
        <v>535</v>
      </c>
      <c r="I110" s="292" t="s">
        <v>498</v>
      </c>
      <c r="J110" s="292">
        <v>50</v>
      </c>
      <c r="K110" s="305"/>
    </row>
    <row r="111" ht="15" customHeight="1">
      <c r="B111" s="314"/>
      <c r="C111" s="292" t="s">
        <v>54</v>
      </c>
      <c r="D111" s="292"/>
      <c r="E111" s="292"/>
      <c r="F111" s="313" t="s">
        <v>496</v>
      </c>
      <c r="G111" s="292"/>
      <c r="H111" s="292" t="s">
        <v>536</v>
      </c>
      <c r="I111" s="292" t="s">
        <v>498</v>
      </c>
      <c r="J111" s="292">
        <v>20</v>
      </c>
      <c r="K111" s="305"/>
    </row>
    <row r="112" ht="15" customHeight="1">
      <c r="B112" s="314"/>
      <c r="C112" s="292" t="s">
        <v>537</v>
      </c>
      <c r="D112" s="292"/>
      <c r="E112" s="292"/>
      <c r="F112" s="313" t="s">
        <v>496</v>
      </c>
      <c r="G112" s="292"/>
      <c r="H112" s="292" t="s">
        <v>538</v>
      </c>
      <c r="I112" s="292" t="s">
        <v>498</v>
      </c>
      <c r="J112" s="292">
        <v>120</v>
      </c>
      <c r="K112" s="305"/>
    </row>
    <row r="113" ht="15" customHeight="1">
      <c r="B113" s="314"/>
      <c r="C113" s="292" t="s">
        <v>39</v>
      </c>
      <c r="D113" s="292"/>
      <c r="E113" s="292"/>
      <c r="F113" s="313" t="s">
        <v>496</v>
      </c>
      <c r="G113" s="292"/>
      <c r="H113" s="292" t="s">
        <v>539</v>
      </c>
      <c r="I113" s="292" t="s">
        <v>530</v>
      </c>
      <c r="J113" s="292"/>
      <c r="K113" s="305"/>
    </row>
    <row r="114" ht="15" customHeight="1">
      <c r="B114" s="314"/>
      <c r="C114" s="292" t="s">
        <v>49</v>
      </c>
      <c r="D114" s="292"/>
      <c r="E114" s="292"/>
      <c r="F114" s="313" t="s">
        <v>496</v>
      </c>
      <c r="G114" s="292"/>
      <c r="H114" s="292" t="s">
        <v>540</v>
      </c>
      <c r="I114" s="292" t="s">
        <v>530</v>
      </c>
      <c r="J114" s="292"/>
      <c r="K114" s="305"/>
    </row>
    <row r="115" ht="15" customHeight="1">
      <c r="B115" s="314"/>
      <c r="C115" s="292" t="s">
        <v>58</v>
      </c>
      <c r="D115" s="292"/>
      <c r="E115" s="292"/>
      <c r="F115" s="313" t="s">
        <v>496</v>
      </c>
      <c r="G115" s="292"/>
      <c r="H115" s="292" t="s">
        <v>541</v>
      </c>
      <c r="I115" s="292" t="s">
        <v>542</v>
      </c>
      <c r="J115" s="292"/>
      <c r="K115" s="305"/>
    </row>
    <row r="116" ht="15" customHeight="1">
      <c r="B116" s="317"/>
      <c r="C116" s="323"/>
      <c r="D116" s="323"/>
      <c r="E116" s="323"/>
      <c r="F116" s="323"/>
      <c r="G116" s="323"/>
      <c r="H116" s="323"/>
      <c r="I116" s="323"/>
      <c r="J116" s="323"/>
      <c r="K116" s="319"/>
    </row>
    <row r="117" ht="18.75" customHeight="1">
      <c r="B117" s="324"/>
      <c r="C117" s="288"/>
      <c r="D117" s="288"/>
      <c r="E117" s="288"/>
      <c r="F117" s="325"/>
      <c r="G117" s="288"/>
      <c r="H117" s="288"/>
      <c r="I117" s="288"/>
      <c r="J117" s="288"/>
      <c r="K117" s="324"/>
    </row>
    <row r="118" ht="18.75" customHeight="1">
      <c r="B118" s="299"/>
      <c r="C118" s="299"/>
      <c r="D118" s="299"/>
      <c r="E118" s="299"/>
      <c r="F118" s="299"/>
      <c r="G118" s="299"/>
      <c r="H118" s="299"/>
      <c r="I118" s="299"/>
      <c r="J118" s="299"/>
      <c r="K118" s="299"/>
    </row>
    <row r="119" ht="7.5" customHeight="1">
      <c r="B119" s="326"/>
      <c r="C119" s="327"/>
      <c r="D119" s="327"/>
      <c r="E119" s="327"/>
      <c r="F119" s="327"/>
      <c r="G119" s="327"/>
      <c r="H119" s="327"/>
      <c r="I119" s="327"/>
      <c r="J119" s="327"/>
      <c r="K119" s="328"/>
    </row>
    <row r="120" ht="45" customHeight="1">
      <c r="B120" s="329"/>
      <c r="C120" s="282" t="s">
        <v>543</v>
      </c>
      <c r="D120" s="282"/>
      <c r="E120" s="282"/>
      <c r="F120" s="282"/>
      <c r="G120" s="282"/>
      <c r="H120" s="282"/>
      <c r="I120" s="282"/>
      <c r="J120" s="282"/>
      <c r="K120" s="330"/>
    </row>
    <row r="121" ht="17.25" customHeight="1">
      <c r="B121" s="331"/>
      <c r="C121" s="306" t="s">
        <v>490</v>
      </c>
      <c r="D121" s="306"/>
      <c r="E121" s="306"/>
      <c r="F121" s="306" t="s">
        <v>491</v>
      </c>
      <c r="G121" s="307"/>
      <c r="H121" s="306" t="s">
        <v>116</v>
      </c>
      <c r="I121" s="306" t="s">
        <v>58</v>
      </c>
      <c r="J121" s="306" t="s">
        <v>492</v>
      </c>
      <c r="K121" s="332"/>
    </row>
    <row r="122" ht="17.25" customHeight="1">
      <c r="B122" s="331"/>
      <c r="C122" s="308" t="s">
        <v>493</v>
      </c>
      <c r="D122" s="308"/>
      <c r="E122" s="308"/>
      <c r="F122" s="309" t="s">
        <v>494</v>
      </c>
      <c r="G122" s="310"/>
      <c r="H122" s="308"/>
      <c r="I122" s="308"/>
      <c r="J122" s="308" t="s">
        <v>495</v>
      </c>
      <c r="K122" s="332"/>
    </row>
    <row r="123" ht="5.25" customHeight="1">
      <c r="B123" s="333"/>
      <c r="C123" s="311"/>
      <c r="D123" s="311"/>
      <c r="E123" s="311"/>
      <c r="F123" s="311"/>
      <c r="G123" s="292"/>
      <c r="H123" s="311"/>
      <c r="I123" s="311"/>
      <c r="J123" s="311"/>
      <c r="K123" s="334"/>
    </row>
    <row r="124" ht="15" customHeight="1">
      <c r="B124" s="333"/>
      <c r="C124" s="292" t="s">
        <v>499</v>
      </c>
      <c r="D124" s="311"/>
      <c r="E124" s="311"/>
      <c r="F124" s="313" t="s">
        <v>496</v>
      </c>
      <c r="G124" s="292"/>
      <c r="H124" s="292" t="s">
        <v>535</v>
      </c>
      <c r="I124" s="292" t="s">
        <v>498</v>
      </c>
      <c r="J124" s="292">
        <v>120</v>
      </c>
      <c r="K124" s="335"/>
    </row>
    <row r="125" ht="15" customHeight="1">
      <c r="B125" s="333"/>
      <c r="C125" s="292" t="s">
        <v>544</v>
      </c>
      <c r="D125" s="292"/>
      <c r="E125" s="292"/>
      <c r="F125" s="313" t="s">
        <v>496</v>
      </c>
      <c r="G125" s="292"/>
      <c r="H125" s="292" t="s">
        <v>545</v>
      </c>
      <c r="I125" s="292" t="s">
        <v>498</v>
      </c>
      <c r="J125" s="292" t="s">
        <v>546</v>
      </c>
      <c r="K125" s="335"/>
    </row>
    <row r="126" ht="15" customHeight="1">
      <c r="B126" s="333"/>
      <c r="C126" s="292" t="s">
        <v>445</v>
      </c>
      <c r="D126" s="292"/>
      <c r="E126" s="292"/>
      <c r="F126" s="313" t="s">
        <v>496</v>
      </c>
      <c r="G126" s="292"/>
      <c r="H126" s="292" t="s">
        <v>547</v>
      </c>
      <c r="I126" s="292" t="s">
        <v>498</v>
      </c>
      <c r="J126" s="292" t="s">
        <v>546</v>
      </c>
      <c r="K126" s="335"/>
    </row>
    <row r="127" ht="15" customHeight="1">
      <c r="B127" s="333"/>
      <c r="C127" s="292" t="s">
        <v>507</v>
      </c>
      <c r="D127" s="292"/>
      <c r="E127" s="292"/>
      <c r="F127" s="313" t="s">
        <v>502</v>
      </c>
      <c r="G127" s="292"/>
      <c r="H127" s="292" t="s">
        <v>508</v>
      </c>
      <c r="I127" s="292" t="s">
        <v>498</v>
      </c>
      <c r="J127" s="292">
        <v>15</v>
      </c>
      <c r="K127" s="335"/>
    </row>
    <row r="128" ht="15" customHeight="1">
      <c r="B128" s="333"/>
      <c r="C128" s="315" t="s">
        <v>509</v>
      </c>
      <c r="D128" s="315"/>
      <c r="E128" s="315"/>
      <c r="F128" s="316" t="s">
        <v>502</v>
      </c>
      <c r="G128" s="315"/>
      <c r="H128" s="315" t="s">
        <v>510</v>
      </c>
      <c r="I128" s="315" t="s">
        <v>498</v>
      </c>
      <c r="J128" s="315">
        <v>15</v>
      </c>
      <c r="K128" s="335"/>
    </row>
    <row r="129" ht="15" customHeight="1">
      <c r="B129" s="333"/>
      <c r="C129" s="315" t="s">
        <v>511</v>
      </c>
      <c r="D129" s="315"/>
      <c r="E129" s="315"/>
      <c r="F129" s="316" t="s">
        <v>502</v>
      </c>
      <c r="G129" s="315"/>
      <c r="H129" s="315" t="s">
        <v>512</v>
      </c>
      <c r="I129" s="315" t="s">
        <v>498</v>
      </c>
      <c r="J129" s="315">
        <v>20</v>
      </c>
      <c r="K129" s="335"/>
    </row>
    <row r="130" ht="15" customHeight="1">
      <c r="B130" s="333"/>
      <c r="C130" s="315" t="s">
        <v>513</v>
      </c>
      <c r="D130" s="315"/>
      <c r="E130" s="315"/>
      <c r="F130" s="316" t="s">
        <v>502</v>
      </c>
      <c r="G130" s="315"/>
      <c r="H130" s="315" t="s">
        <v>514</v>
      </c>
      <c r="I130" s="315" t="s">
        <v>498</v>
      </c>
      <c r="J130" s="315">
        <v>20</v>
      </c>
      <c r="K130" s="335"/>
    </row>
    <row r="131" ht="15" customHeight="1">
      <c r="B131" s="333"/>
      <c r="C131" s="292" t="s">
        <v>501</v>
      </c>
      <c r="D131" s="292"/>
      <c r="E131" s="292"/>
      <c r="F131" s="313" t="s">
        <v>502</v>
      </c>
      <c r="G131" s="292"/>
      <c r="H131" s="292" t="s">
        <v>535</v>
      </c>
      <c r="I131" s="292" t="s">
        <v>498</v>
      </c>
      <c r="J131" s="292">
        <v>50</v>
      </c>
      <c r="K131" s="335"/>
    </row>
    <row r="132" ht="15" customHeight="1">
      <c r="B132" s="333"/>
      <c r="C132" s="292" t="s">
        <v>515</v>
      </c>
      <c r="D132" s="292"/>
      <c r="E132" s="292"/>
      <c r="F132" s="313" t="s">
        <v>502</v>
      </c>
      <c r="G132" s="292"/>
      <c r="H132" s="292" t="s">
        <v>535</v>
      </c>
      <c r="I132" s="292" t="s">
        <v>498</v>
      </c>
      <c r="J132" s="292">
        <v>50</v>
      </c>
      <c r="K132" s="335"/>
    </row>
    <row r="133" ht="15" customHeight="1">
      <c r="B133" s="333"/>
      <c r="C133" s="292" t="s">
        <v>521</v>
      </c>
      <c r="D133" s="292"/>
      <c r="E133" s="292"/>
      <c r="F133" s="313" t="s">
        <v>502</v>
      </c>
      <c r="G133" s="292"/>
      <c r="H133" s="292" t="s">
        <v>535</v>
      </c>
      <c r="I133" s="292" t="s">
        <v>498</v>
      </c>
      <c r="J133" s="292">
        <v>50</v>
      </c>
      <c r="K133" s="335"/>
    </row>
    <row r="134" ht="15" customHeight="1">
      <c r="B134" s="333"/>
      <c r="C134" s="292" t="s">
        <v>523</v>
      </c>
      <c r="D134" s="292"/>
      <c r="E134" s="292"/>
      <c r="F134" s="313" t="s">
        <v>502</v>
      </c>
      <c r="G134" s="292"/>
      <c r="H134" s="292" t="s">
        <v>535</v>
      </c>
      <c r="I134" s="292" t="s">
        <v>498</v>
      </c>
      <c r="J134" s="292">
        <v>50</v>
      </c>
      <c r="K134" s="335"/>
    </row>
    <row r="135" ht="15" customHeight="1">
      <c r="B135" s="333"/>
      <c r="C135" s="292" t="s">
        <v>121</v>
      </c>
      <c r="D135" s="292"/>
      <c r="E135" s="292"/>
      <c r="F135" s="313" t="s">
        <v>502</v>
      </c>
      <c r="G135" s="292"/>
      <c r="H135" s="292" t="s">
        <v>548</v>
      </c>
      <c r="I135" s="292" t="s">
        <v>498</v>
      </c>
      <c r="J135" s="292">
        <v>255</v>
      </c>
      <c r="K135" s="335"/>
    </row>
    <row r="136" ht="15" customHeight="1">
      <c r="B136" s="333"/>
      <c r="C136" s="292" t="s">
        <v>525</v>
      </c>
      <c r="D136" s="292"/>
      <c r="E136" s="292"/>
      <c r="F136" s="313" t="s">
        <v>496</v>
      </c>
      <c r="G136" s="292"/>
      <c r="H136" s="292" t="s">
        <v>549</v>
      </c>
      <c r="I136" s="292" t="s">
        <v>527</v>
      </c>
      <c r="J136" s="292"/>
      <c r="K136" s="335"/>
    </row>
    <row r="137" ht="15" customHeight="1">
      <c r="B137" s="333"/>
      <c r="C137" s="292" t="s">
        <v>528</v>
      </c>
      <c r="D137" s="292"/>
      <c r="E137" s="292"/>
      <c r="F137" s="313" t="s">
        <v>496</v>
      </c>
      <c r="G137" s="292"/>
      <c r="H137" s="292" t="s">
        <v>550</v>
      </c>
      <c r="I137" s="292" t="s">
        <v>530</v>
      </c>
      <c r="J137" s="292"/>
      <c r="K137" s="335"/>
    </row>
    <row r="138" ht="15" customHeight="1">
      <c r="B138" s="333"/>
      <c r="C138" s="292" t="s">
        <v>531</v>
      </c>
      <c r="D138" s="292"/>
      <c r="E138" s="292"/>
      <c r="F138" s="313" t="s">
        <v>496</v>
      </c>
      <c r="G138" s="292"/>
      <c r="H138" s="292" t="s">
        <v>531</v>
      </c>
      <c r="I138" s="292" t="s">
        <v>530</v>
      </c>
      <c r="J138" s="292"/>
      <c r="K138" s="335"/>
    </row>
    <row r="139" ht="15" customHeight="1">
      <c r="B139" s="333"/>
      <c r="C139" s="292" t="s">
        <v>39</v>
      </c>
      <c r="D139" s="292"/>
      <c r="E139" s="292"/>
      <c r="F139" s="313" t="s">
        <v>496</v>
      </c>
      <c r="G139" s="292"/>
      <c r="H139" s="292" t="s">
        <v>551</v>
      </c>
      <c r="I139" s="292" t="s">
        <v>530</v>
      </c>
      <c r="J139" s="292"/>
      <c r="K139" s="335"/>
    </row>
    <row r="140" ht="15" customHeight="1">
      <c r="B140" s="333"/>
      <c r="C140" s="292" t="s">
        <v>552</v>
      </c>
      <c r="D140" s="292"/>
      <c r="E140" s="292"/>
      <c r="F140" s="313" t="s">
        <v>496</v>
      </c>
      <c r="G140" s="292"/>
      <c r="H140" s="292" t="s">
        <v>553</v>
      </c>
      <c r="I140" s="292" t="s">
        <v>530</v>
      </c>
      <c r="J140" s="292"/>
      <c r="K140" s="335"/>
    </row>
    <row r="141" ht="15" customHeight="1">
      <c r="B141" s="336"/>
      <c r="C141" s="337"/>
      <c r="D141" s="337"/>
      <c r="E141" s="337"/>
      <c r="F141" s="337"/>
      <c r="G141" s="337"/>
      <c r="H141" s="337"/>
      <c r="I141" s="337"/>
      <c r="J141" s="337"/>
      <c r="K141" s="338"/>
    </row>
    <row r="142" ht="18.75" customHeight="1">
      <c r="B142" s="288"/>
      <c r="C142" s="288"/>
      <c r="D142" s="288"/>
      <c r="E142" s="288"/>
      <c r="F142" s="325"/>
      <c r="G142" s="288"/>
      <c r="H142" s="288"/>
      <c r="I142" s="288"/>
      <c r="J142" s="288"/>
      <c r="K142" s="288"/>
    </row>
    <row r="143" ht="18.75" customHeight="1">
      <c r="B143" s="299"/>
      <c r="C143" s="299"/>
      <c r="D143" s="299"/>
      <c r="E143" s="299"/>
      <c r="F143" s="299"/>
      <c r="G143" s="299"/>
      <c r="H143" s="299"/>
      <c r="I143" s="299"/>
      <c r="J143" s="299"/>
      <c r="K143" s="299"/>
    </row>
    <row r="144" ht="7.5" customHeight="1">
      <c r="B144" s="300"/>
      <c r="C144" s="301"/>
      <c r="D144" s="301"/>
      <c r="E144" s="301"/>
      <c r="F144" s="301"/>
      <c r="G144" s="301"/>
      <c r="H144" s="301"/>
      <c r="I144" s="301"/>
      <c r="J144" s="301"/>
      <c r="K144" s="302"/>
    </row>
    <row r="145" ht="45" customHeight="1">
      <c r="B145" s="303"/>
      <c r="C145" s="304" t="s">
        <v>554</v>
      </c>
      <c r="D145" s="304"/>
      <c r="E145" s="304"/>
      <c r="F145" s="304"/>
      <c r="G145" s="304"/>
      <c r="H145" s="304"/>
      <c r="I145" s="304"/>
      <c r="J145" s="304"/>
      <c r="K145" s="305"/>
    </row>
    <row r="146" ht="17.25" customHeight="1">
      <c r="B146" s="303"/>
      <c r="C146" s="306" t="s">
        <v>490</v>
      </c>
      <c r="D146" s="306"/>
      <c r="E146" s="306"/>
      <c r="F146" s="306" t="s">
        <v>491</v>
      </c>
      <c r="G146" s="307"/>
      <c r="H146" s="306" t="s">
        <v>116</v>
      </c>
      <c r="I146" s="306" t="s">
        <v>58</v>
      </c>
      <c r="J146" s="306" t="s">
        <v>492</v>
      </c>
      <c r="K146" s="305"/>
    </row>
    <row r="147" ht="17.25" customHeight="1">
      <c r="B147" s="303"/>
      <c r="C147" s="308" t="s">
        <v>493</v>
      </c>
      <c r="D147" s="308"/>
      <c r="E147" s="308"/>
      <c r="F147" s="309" t="s">
        <v>494</v>
      </c>
      <c r="G147" s="310"/>
      <c r="H147" s="308"/>
      <c r="I147" s="308"/>
      <c r="J147" s="308" t="s">
        <v>495</v>
      </c>
      <c r="K147" s="305"/>
    </row>
    <row r="148" ht="5.25" customHeight="1">
      <c r="B148" s="314"/>
      <c r="C148" s="311"/>
      <c r="D148" s="311"/>
      <c r="E148" s="311"/>
      <c r="F148" s="311"/>
      <c r="G148" s="312"/>
      <c r="H148" s="311"/>
      <c r="I148" s="311"/>
      <c r="J148" s="311"/>
      <c r="K148" s="335"/>
    </row>
    <row r="149" ht="15" customHeight="1">
      <c r="B149" s="314"/>
      <c r="C149" s="339" t="s">
        <v>499</v>
      </c>
      <c r="D149" s="292"/>
      <c r="E149" s="292"/>
      <c r="F149" s="340" t="s">
        <v>496</v>
      </c>
      <c r="G149" s="292"/>
      <c r="H149" s="339" t="s">
        <v>535</v>
      </c>
      <c r="I149" s="339" t="s">
        <v>498</v>
      </c>
      <c r="J149" s="339">
        <v>120</v>
      </c>
      <c r="K149" s="335"/>
    </row>
    <row r="150" ht="15" customHeight="1">
      <c r="B150" s="314"/>
      <c r="C150" s="339" t="s">
        <v>544</v>
      </c>
      <c r="D150" s="292"/>
      <c r="E150" s="292"/>
      <c r="F150" s="340" t="s">
        <v>496</v>
      </c>
      <c r="G150" s="292"/>
      <c r="H150" s="339" t="s">
        <v>555</v>
      </c>
      <c r="I150" s="339" t="s">
        <v>498</v>
      </c>
      <c r="J150" s="339" t="s">
        <v>546</v>
      </c>
      <c r="K150" s="335"/>
    </row>
    <row r="151" ht="15" customHeight="1">
      <c r="B151" s="314"/>
      <c r="C151" s="339" t="s">
        <v>445</v>
      </c>
      <c r="D151" s="292"/>
      <c r="E151" s="292"/>
      <c r="F151" s="340" t="s">
        <v>496</v>
      </c>
      <c r="G151" s="292"/>
      <c r="H151" s="339" t="s">
        <v>556</v>
      </c>
      <c r="I151" s="339" t="s">
        <v>498</v>
      </c>
      <c r="J151" s="339" t="s">
        <v>546</v>
      </c>
      <c r="K151" s="335"/>
    </row>
    <row r="152" ht="15" customHeight="1">
      <c r="B152" s="314"/>
      <c r="C152" s="339" t="s">
        <v>501</v>
      </c>
      <c r="D152" s="292"/>
      <c r="E152" s="292"/>
      <c r="F152" s="340" t="s">
        <v>502</v>
      </c>
      <c r="G152" s="292"/>
      <c r="H152" s="339" t="s">
        <v>535</v>
      </c>
      <c r="I152" s="339" t="s">
        <v>498</v>
      </c>
      <c r="J152" s="339">
        <v>50</v>
      </c>
      <c r="K152" s="335"/>
    </row>
    <row r="153" ht="15" customHeight="1">
      <c r="B153" s="314"/>
      <c r="C153" s="339" t="s">
        <v>504</v>
      </c>
      <c r="D153" s="292"/>
      <c r="E153" s="292"/>
      <c r="F153" s="340" t="s">
        <v>496</v>
      </c>
      <c r="G153" s="292"/>
      <c r="H153" s="339" t="s">
        <v>535</v>
      </c>
      <c r="I153" s="339" t="s">
        <v>506</v>
      </c>
      <c r="J153" s="339"/>
      <c r="K153" s="335"/>
    </row>
    <row r="154" ht="15" customHeight="1">
      <c r="B154" s="314"/>
      <c r="C154" s="339" t="s">
        <v>515</v>
      </c>
      <c r="D154" s="292"/>
      <c r="E154" s="292"/>
      <c r="F154" s="340" t="s">
        <v>502</v>
      </c>
      <c r="G154" s="292"/>
      <c r="H154" s="339" t="s">
        <v>535</v>
      </c>
      <c r="I154" s="339" t="s">
        <v>498</v>
      </c>
      <c r="J154" s="339">
        <v>50</v>
      </c>
      <c r="K154" s="335"/>
    </row>
    <row r="155" ht="15" customHeight="1">
      <c r="B155" s="314"/>
      <c r="C155" s="339" t="s">
        <v>523</v>
      </c>
      <c r="D155" s="292"/>
      <c r="E155" s="292"/>
      <c r="F155" s="340" t="s">
        <v>502</v>
      </c>
      <c r="G155" s="292"/>
      <c r="H155" s="339" t="s">
        <v>535</v>
      </c>
      <c r="I155" s="339" t="s">
        <v>498</v>
      </c>
      <c r="J155" s="339">
        <v>50</v>
      </c>
      <c r="K155" s="335"/>
    </row>
    <row r="156" ht="15" customHeight="1">
      <c r="B156" s="314"/>
      <c r="C156" s="339" t="s">
        <v>521</v>
      </c>
      <c r="D156" s="292"/>
      <c r="E156" s="292"/>
      <c r="F156" s="340" t="s">
        <v>502</v>
      </c>
      <c r="G156" s="292"/>
      <c r="H156" s="339" t="s">
        <v>535</v>
      </c>
      <c r="I156" s="339" t="s">
        <v>498</v>
      </c>
      <c r="J156" s="339">
        <v>50</v>
      </c>
      <c r="K156" s="335"/>
    </row>
    <row r="157" ht="15" customHeight="1">
      <c r="B157" s="314"/>
      <c r="C157" s="339" t="s">
        <v>95</v>
      </c>
      <c r="D157" s="292"/>
      <c r="E157" s="292"/>
      <c r="F157" s="340" t="s">
        <v>496</v>
      </c>
      <c r="G157" s="292"/>
      <c r="H157" s="339" t="s">
        <v>557</v>
      </c>
      <c r="I157" s="339" t="s">
        <v>498</v>
      </c>
      <c r="J157" s="339" t="s">
        <v>558</v>
      </c>
      <c r="K157" s="335"/>
    </row>
    <row r="158" ht="15" customHeight="1">
      <c r="B158" s="314"/>
      <c r="C158" s="339" t="s">
        <v>559</v>
      </c>
      <c r="D158" s="292"/>
      <c r="E158" s="292"/>
      <c r="F158" s="340" t="s">
        <v>496</v>
      </c>
      <c r="G158" s="292"/>
      <c r="H158" s="339" t="s">
        <v>560</v>
      </c>
      <c r="I158" s="339" t="s">
        <v>530</v>
      </c>
      <c r="J158" s="339"/>
      <c r="K158" s="335"/>
    </row>
    <row r="159" ht="15" customHeight="1">
      <c r="B159" s="341"/>
      <c r="C159" s="323"/>
      <c r="D159" s="323"/>
      <c r="E159" s="323"/>
      <c r="F159" s="323"/>
      <c r="G159" s="323"/>
      <c r="H159" s="323"/>
      <c r="I159" s="323"/>
      <c r="J159" s="323"/>
      <c r="K159" s="342"/>
    </row>
    <row r="160" ht="18.75" customHeight="1">
      <c r="B160" s="288"/>
      <c r="C160" s="292"/>
      <c r="D160" s="292"/>
      <c r="E160" s="292"/>
      <c r="F160" s="313"/>
      <c r="G160" s="292"/>
      <c r="H160" s="292"/>
      <c r="I160" s="292"/>
      <c r="J160" s="292"/>
      <c r="K160" s="288"/>
    </row>
    <row r="161" ht="18.75" customHeight="1">
      <c r="B161" s="299"/>
      <c r="C161" s="299"/>
      <c r="D161" s="299"/>
      <c r="E161" s="299"/>
      <c r="F161" s="299"/>
      <c r="G161" s="299"/>
      <c r="H161" s="299"/>
      <c r="I161" s="299"/>
      <c r="J161" s="299"/>
      <c r="K161" s="299"/>
    </row>
    <row r="162" ht="7.5" customHeight="1">
      <c r="B162" s="278"/>
      <c r="C162" s="279"/>
      <c r="D162" s="279"/>
      <c r="E162" s="279"/>
      <c r="F162" s="279"/>
      <c r="G162" s="279"/>
      <c r="H162" s="279"/>
      <c r="I162" s="279"/>
      <c r="J162" s="279"/>
      <c r="K162" s="280"/>
    </row>
    <row r="163" ht="45" customHeight="1">
      <c r="B163" s="281"/>
      <c r="C163" s="282" t="s">
        <v>561</v>
      </c>
      <c r="D163" s="282"/>
      <c r="E163" s="282"/>
      <c r="F163" s="282"/>
      <c r="G163" s="282"/>
      <c r="H163" s="282"/>
      <c r="I163" s="282"/>
      <c r="J163" s="282"/>
      <c r="K163" s="283"/>
    </row>
    <row r="164" ht="17.25" customHeight="1">
      <c r="B164" s="281"/>
      <c r="C164" s="306" t="s">
        <v>490</v>
      </c>
      <c r="D164" s="306"/>
      <c r="E164" s="306"/>
      <c r="F164" s="306" t="s">
        <v>491</v>
      </c>
      <c r="G164" s="343"/>
      <c r="H164" s="344" t="s">
        <v>116</v>
      </c>
      <c r="I164" s="344" t="s">
        <v>58</v>
      </c>
      <c r="J164" s="306" t="s">
        <v>492</v>
      </c>
      <c r="K164" s="283"/>
    </row>
    <row r="165" ht="17.25" customHeight="1">
      <c r="B165" s="284"/>
      <c r="C165" s="308" t="s">
        <v>493</v>
      </c>
      <c r="D165" s="308"/>
      <c r="E165" s="308"/>
      <c r="F165" s="309" t="s">
        <v>494</v>
      </c>
      <c r="G165" s="345"/>
      <c r="H165" s="346"/>
      <c r="I165" s="346"/>
      <c r="J165" s="308" t="s">
        <v>495</v>
      </c>
      <c r="K165" s="286"/>
    </row>
    <row r="166" ht="5.25" customHeight="1">
      <c r="B166" s="314"/>
      <c r="C166" s="311"/>
      <c r="D166" s="311"/>
      <c r="E166" s="311"/>
      <c r="F166" s="311"/>
      <c r="G166" s="312"/>
      <c r="H166" s="311"/>
      <c r="I166" s="311"/>
      <c r="J166" s="311"/>
      <c r="K166" s="335"/>
    </row>
    <row r="167" ht="15" customHeight="1">
      <c r="B167" s="314"/>
      <c r="C167" s="292" t="s">
        <v>499</v>
      </c>
      <c r="D167" s="292"/>
      <c r="E167" s="292"/>
      <c r="F167" s="313" t="s">
        <v>496</v>
      </c>
      <c r="G167" s="292"/>
      <c r="H167" s="292" t="s">
        <v>535</v>
      </c>
      <c r="I167" s="292" t="s">
        <v>498</v>
      </c>
      <c r="J167" s="292">
        <v>120</v>
      </c>
      <c r="K167" s="335"/>
    </row>
    <row r="168" ht="15" customHeight="1">
      <c r="B168" s="314"/>
      <c r="C168" s="292" t="s">
        <v>544</v>
      </c>
      <c r="D168" s="292"/>
      <c r="E168" s="292"/>
      <c r="F168" s="313" t="s">
        <v>496</v>
      </c>
      <c r="G168" s="292"/>
      <c r="H168" s="292" t="s">
        <v>545</v>
      </c>
      <c r="I168" s="292" t="s">
        <v>498</v>
      </c>
      <c r="J168" s="292" t="s">
        <v>546</v>
      </c>
      <c r="K168" s="335"/>
    </row>
    <row r="169" ht="15" customHeight="1">
      <c r="B169" s="314"/>
      <c r="C169" s="292" t="s">
        <v>445</v>
      </c>
      <c r="D169" s="292"/>
      <c r="E169" s="292"/>
      <c r="F169" s="313" t="s">
        <v>496</v>
      </c>
      <c r="G169" s="292"/>
      <c r="H169" s="292" t="s">
        <v>562</v>
      </c>
      <c r="I169" s="292" t="s">
        <v>498</v>
      </c>
      <c r="J169" s="292" t="s">
        <v>546</v>
      </c>
      <c r="K169" s="335"/>
    </row>
    <row r="170" ht="15" customHeight="1">
      <c r="B170" s="314"/>
      <c r="C170" s="292" t="s">
        <v>501</v>
      </c>
      <c r="D170" s="292"/>
      <c r="E170" s="292"/>
      <c r="F170" s="313" t="s">
        <v>502</v>
      </c>
      <c r="G170" s="292"/>
      <c r="H170" s="292" t="s">
        <v>562</v>
      </c>
      <c r="I170" s="292" t="s">
        <v>498</v>
      </c>
      <c r="J170" s="292">
        <v>50</v>
      </c>
      <c r="K170" s="335"/>
    </row>
    <row r="171" ht="15" customHeight="1">
      <c r="B171" s="314"/>
      <c r="C171" s="292" t="s">
        <v>504</v>
      </c>
      <c r="D171" s="292"/>
      <c r="E171" s="292"/>
      <c r="F171" s="313" t="s">
        <v>496</v>
      </c>
      <c r="G171" s="292"/>
      <c r="H171" s="292" t="s">
        <v>562</v>
      </c>
      <c r="I171" s="292" t="s">
        <v>506</v>
      </c>
      <c r="J171" s="292"/>
      <c r="K171" s="335"/>
    </row>
    <row r="172" ht="15" customHeight="1">
      <c r="B172" s="314"/>
      <c r="C172" s="292" t="s">
        <v>515</v>
      </c>
      <c r="D172" s="292"/>
      <c r="E172" s="292"/>
      <c r="F172" s="313" t="s">
        <v>502</v>
      </c>
      <c r="G172" s="292"/>
      <c r="H172" s="292" t="s">
        <v>562</v>
      </c>
      <c r="I172" s="292" t="s">
        <v>498</v>
      </c>
      <c r="J172" s="292">
        <v>50</v>
      </c>
      <c r="K172" s="335"/>
    </row>
    <row r="173" ht="15" customHeight="1">
      <c r="B173" s="314"/>
      <c r="C173" s="292" t="s">
        <v>523</v>
      </c>
      <c r="D173" s="292"/>
      <c r="E173" s="292"/>
      <c r="F173" s="313" t="s">
        <v>502</v>
      </c>
      <c r="G173" s="292"/>
      <c r="H173" s="292" t="s">
        <v>562</v>
      </c>
      <c r="I173" s="292" t="s">
        <v>498</v>
      </c>
      <c r="J173" s="292">
        <v>50</v>
      </c>
      <c r="K173" s="335"/>
    </row>
    <row r="174" ht="15" customHeight="1">
      <c r="B174" s="314"/>
      <c r="C174" s="292" t="s">
        <v>521</v>
      </c>
      <c r="D174" s="292"/>
      <c r="E174" s="292"/>
      <c r="F174" s="313" t="s">
        <v>502</v>
      </c>
      <c r="G174" s="292"/>
      <c r="H174" s="292" t="s">
        <v>562</v>
      </c>
      <c r="I174" s="292" t="s">
        <v>498</v>
      </c>
      <c r="J174" s="292">
        <v>50</v>
      </c>
      <c r="K174" s="335"/>
    </row>
    <row r="175" ht="15" customHeight="1">
      <c r="B175" s="314"/>
      <c r="C175" s="292" t="s">
        <v>115</v>
      </c>
      <c r="D175" s="292"/>
      <c r="E175" s="292"/>
      <c r="F175" s="313" t="s">
        <v>496</v>
      </c>
      <c r="G175" s="292"/>
      <c r="H175" s="292" t="s">
        <v>563</v>
      </c>
      <c r="I175" s="292" t="s">
        <v>564</v>
      </c>
      <c r="J175" s="292"/>
      <c r="K175" s="335"/>
    </row>
    <row r="176" ht="15" customHeight="1">
      <c r="B176" s="314"/>
      <c r="C176" s="292" t="s">
        <v>58</v>
      </c>
      <c r="D176" s="292"/>
      <c r="E176" s="292"/>
      <c r="F176" s="313" t="s">
        <v>496</v>
      </c>
      <c r="G176" s="292"/>
      <c r="H176" s="292" t="s">
        <v>565</v>
      </c>
      <c r="I176" s="292" t="s">
        <v>566</v>
      </c>
      <c r="J176" s="292">
        <v>1</v>
      </c>
      <c r="K176" s="335"/>
    </row>
    <row r="177" ht="15" customHeight="1">
      <c r="B177" s="314"/>
      <c r="C177" s="292" t="s">
        <v>54</v>
      </c>
      <c r="D177" s="292"/>
      <c r="E177" s="292"/>
      <c r="F177" s="313" t="s">
        <v>496</v>
      </c>
      <c r="G177" s="292"/>
      <c r="H177" s="292" t="s">
        <v>567</v>
      </c>
      <c r="I177" s="292" t="s">
        <v>498</v>
      </c>
      <c r="J177" s="292">
        <v>20</v>
      </c>
      <c r="K177" s="335"/>
    </row>
    <row r="178" ht="15" customHeight="1">
      <c r="B178" s="314"/>
      <c r="C178" s="292" t="s">
        <v>116</v>
      </c>
      <c r="D178" s="292"/>
      <c r="E178" s="292"/>
      <c r="F178" s="313" t="s">
        <v>496</v>
      </c>
      <c r="G178" s="292"/>
      <c r="H178" s="292" t="s">
        <v>568</v>
      </c>
      <c r="I178" s="292" t="s">
        <v>498</v>
      </c>
      <c r="J178" s="292">
        <v>255</v>
      </c>
      <c r="K178" s="335"/>
    </row>
    <row r="179" ht="15" customHeight="1">
      <c r="B179" s="314"/>
      <c r="C179" s="292" t="s">
        <v>117</v>
      </c>
      <c r="D179" s="292"/>
      <c r="E179" s="292"/>
      <c r="F179" s="313" t="s">
        <v>496</v>
      </c>
      <c r="G179" s="292"/>
      <c r="H179" s="292" t="s">
        <v>461</v>
      </c>
      <c r="I179" s="292" t="s">
        <v>498</v>
      </c>
      <c r="J179" s="292">
        <v>10</v>
      </c>
      <c r="K179" s="335"/>
    </row>
    <row r="180" ht="15" customHeight="1">
      <c r="B180" s="314"/>
      <c r="C180" s="292" t="s">
        <v>118</v>
      </c>
      <c r="D180" s="292"/>
      <c r="E180" s="292"/>
      <c r="F180" s="313" t="s">
        <v>496</v>
      </c>
      <c r="G180" s="292"/>
      <c r="H180" s="292" t="s">
        <v>569</v>
      </c>
      <c r="I180" s="292" t="s">
        <v>530</v>
      </c>
      <c r="J180" s="292"/>
      <c r="K180" s="335"/>
    </row>
    <row r="181" ht="15" customHeight="1">
      <c r="B181" s="314"/>
      <c r="C181" s="292" t="s">
        <v>570</v>
      </c>
      <c r="D181" s="292"/>
      <c r="E181" s="292"/>
      <c r="F181" s="313" t="s">
        <v>496</v>
      </c>
      <c r="G181" s="292"/>
      <c r="H181" s="292" t="s">
        <v>571</v>
      </c>
      <c r="I181" s="292" t="s">
        <v>530</v>
      </c>
      <c r="J181" s="292"/>
      <c r="K181" s="335"/>
    </row>
    <row r="182" ht="15" customHeight="1">
      <c r="B182" s="314"/>
      <c r="C182" s="292" t="s">
        <v>559</v>
      </c>
      <c r="D182" s="292"/>
      <c r="E182" s="292"/>
      <c r="F182" s="313" t="s">
        <v>496</v>
      </c>
      <c r="G182" s="292"/>
      <c r="H182" s="292" t="s">
        <v>572</v>
      </c>
      <c r="I182" s="292" t="s">
        <v>530</v>
      </c>
      <c r="J182" s="292"/>
      <c r="K182" s="335"/>
    </row>
    <row r="183" ht="15" customHeight="1">
      <c r="B183" s="314"/>
      <c r="C183" s="292" t="s">
        <v>120</v>
      </c>
      <c r="D183" s="292"/>
      <c r="E183" s="292"/>
      <c r="F183" s="313" t="s">
        <v>502</v>
      </c>
      <c r="G183" s="292"/>
      <c r="H183" s="292" t="s">
        <v>573</v>
      </c>
      <c r="I183" s="292" t="s">
        <v>498</v>
      </c>
      <c r="J183" s="292">
        <v>50</v>
      </c>
      <c r="K183" s="335"/>
    </row>
    <row r="184" ht="15" customHeight="1">
      <c r="B184" s="314"/>
      <c r="C184" s="292" t="s">
        <v>574</v>
      </c>
      <c r="D184" s="292"/>
      <c r="E184" s="292"/>
      <c r="F184" s="313" t="s">
        <v>502</v>
      </c>
      <c r="G184" s="292"/>
      <c r="H184" s="292" t="s">
        <v>575</v>
      </c>
      <c r="I184" s="292" t="s">
        <v>576</v>
      </c>
      <c r="J184" s="292"/>
      <c r="K184" s="335"/>
    </row>
    <row r="185" ht="15" customHeight="1">
      <c r="B185" s="314"/>
      <c r="C185" s="292" t="s">
        <v>577</v>
      </c>
      <c r="D185" s="292"/>
      <c r="E185" s="292"/>
      <c r="F185" s="313" t="s">
        <v>502</v>
      </c>
      <c r="G185" s="292"/>
      <c r="H185" s="292" t="s">
        <v>578</v>
      </c>
      <c r="I185" s="292" t="s">
        <v>576</v>
      </c>
      <c r="J185" s="292"/>
      <c r="K185" s="335"/>
    </row>
    <row r="186" ht="15" customHeight="1">
      <c r="B186" s="314"/>
      <c r="C186" s="292" t="s">
        <v>579</v>
      </c>
      <c r="D186" s="292"/>
      <c r="E186" s="292"/>
      <c r="F186" s="313" t="s">
        <v>502</v>
      </c>
      <c r="G186" s="292"/>
      <c r="H186" s="292" t="s">
        <v>580</v>
      </c>
      <c r="I186" s="292" t="s">
        <v>576</v>
      </c>
      <c r="J186" s="292"/>
      <c r="K186" s="335"/>
    </row>
    <row r="187" ht="15" customHeight="1">
      <c r="B187" s="314"/>
      <c r="C187" s="347" t="s">
        <v>581</v>
      </c>
      <c r="D187" s="292"/>
      <c r="E187" s="292"/>
      <c r="F187" s="313" t="s">
        <v>502</v>
      </c>
      <c r="G187" s="292"/>
      <c r="H187" s="292" t="s">
        <v>582</v>
      </c>
      <c r="I187" s="292" t="s">
        <v>583</v>
      </c>
      <c r="J187" s="348" t="s">
        <v>584</v>
      </c>
      <c r="K187" s="335"/>
    </row>
    <row r="188" ht="15" customHeight="1">
      <c r="B188" s="314"/>
      <c r="C188" s="298" t="s">
        <v>43</v>
      </c>
      <c r="D188" s="292"/>
      <c r="E188" s="292"/>
      <c r="F188" s="313" t="s">
        <v>496</v>
      </c>
      <c r="G188" s="292"/>
      <c r="H188" s="288" t="s">
        <v>585</v>
      </c>
      <c r="I188" s="292" t="s">
        <v>586</v>
      </c>
      <c r="J188" s="292"/>
      <c r="K188" s="335"/>
    </row>
    <row r="189" ht="15" customHeight="1">
      <c r="B189" s="314"/>
      <c r="C189" s="298" t="s">
        <v>587</v>
      </c>
      <c r="D189" s="292"/>
      <c r="E189" s="292"/>
      <c r="F189" s="313" t="s">
        <v>496</v>
      </c>
      <c r="G189" s="292"/>
      <c r="H189" s="292" t="s">
        <v>588</v>
      </c>
      <c r="I189" s="292" t="s">
        <v>530</v>
      </c>
      <c r="J189" s="292"/>
      <c r="K189" s="335"/>
    </row>
    <row r="190" ht="15" customHeight="1">
      <c r="B190" s="314"/>
      <c r="C190" s="298" t="s">
        <v>589</v>
      </c>
      <c r="D190" s="292"/>
      <c r="E190" s="292"/>
      <c r="F190" s="313" t="s">
        <v>496</v>
      </c>
      <c r="G190" s="292"/>
      <c r="H190" s="292" t="s">
        <v>590</v>
      </c>
      <c r="I190" s="292" t="s">
        <v>530</v>
      </c>
      <c r="J190" s="292"/>
      <c r="K190" s="335"/>
    </row>
    <row r="191" ht="15" customHeight="1">
      <c r="B191" s="314"/>
      <c r="C191" s="298" t="s">
        <v>591</v>
      </c>
      <c r="D191" s="292"/>
      <c r="E191" s="292"/>
      <c r="F191" s="313" t="s">
        <v>502</v>
      </c>
      <c r="G191" s="292"/>
      <c r="H191" s="292" t="s">
        <v>592</v>
      </c>
      <c r="I191" s="292" t="s">
        <v>530</v>
      </c>
      <c r="J191" s="292"/>
      <c r="K191" s="335"/>
    </row>
    <row r="192" ht="15" customHeight="1">
      <c r="B192" s="341"/>
      <c r="C192" s="349"/>
      <c r="D192" s="323"/>
      <c r="E192" s="323"/>
      <c r="F192" s="323"/>
      <c r="G192" s="323"/>
      <c r="H192" s="323"/>
      <c r="I192" s="323"/>
      <c r="J192" s="323"/>
      <c r="K192" s="342"/>
    </row>
    <row r="193" ht="18.75" customHeight="1">
      <c r="B193" s="288"/>
      <c r="C193" s="292"/>
      <c r="D193" s="292"/>
      <c r="E193" s="292"/>
      <c r="F193" s="313"/>
      <c r="G193" s="292"/>
      <c r="H193" s="292"/>
      <c r="I193" s="292"/>
      <c r="J193" s="292"/>
      <c r="K193" s="288"/>
    </row>
    <row r="194" ht="18.75" customHeight="1">
      <c r="B194" s="288"/>
      <c r="C194" s="292"/>
      <c r="D194" s="292"/>
      <c r="E194" s="292"/>
      <c r="F194" s="313"/>
      <c r="G194" s="292"/>
      <c r="H194" s="292"/>
      <c r="I194" s="292"/>
      <c r="J194" s="292"/>
      <c r="K194" s="288"/>
    </row>
    <row r="195" ht="18.75" customHeight="1">
      <c r="B195" s="299"/>
      <c r="C195" s="299"/>
      <c r="D195" s="299"/>
      <c r="E195" s="299"/>
      <c r="F195" s="299"/>
      <c r="G195" s="299"/>
      <c r="H195" s="299"/>
      <c r="I195" s="299"/>
      <c r="J195" s="299"/>
      <c r="K195" s="299"/>
    </row>
    <row r="196" ht="13.5">
      <c r="B196" s="278"/>
      <c r="C196" s="279"/>
      <c r="D196" s="279"/>
      <c r="E196" s="279"/>
      <c r="F196" s="279"/>
      <c r="G196" s="279"/>
      <c r="H196" s="279"/>
      <c r="I196" s="279"/>
      <c r="J196" s="279"/>
      <c r="K196" s="280"/>
    </row>
    <row r="197" ht="21">
      <c r="B197" s="281"/>
      <c r="C197" s="282" t="s">
        <v>593</v>
      </c>
      <c r="D197" s="282"/>
      <c r="E197" s="282"/>
      <c r="F197" s="282"/>
      <c r="G197" s="282"/>
      <c r="H197" s="282"/>
      <c r="I197" s="282"/>
      <c r="J197" s="282"/>
      <c r="K197" s="283"/>
    </row>
    <row r="198" ht="25.5" customHeight="1">
      <c r="B198" s="281"/>
      <c r="C198" s="350" t="s">
        <v>594</v>
      </c>
      <c r="D198" s="350"/>
      <c r="E198" s="350"/>
      <c r="F198" s="350" t="s">
        <v>595</v>
      </c>
      <c r="G198" s="351"/>
      <c r="H198" s="350" t="s">
        <v>596</v>
      </c>
      <c r="I198" s="350"/>
      <c r="J198" s="350"/>
      <c r="K198" s="283"/>
    </row>
    <row r="199" ht="5.25" customHeight="1">
      <c r="B199" s="314"/>
      <c r="C199" s="311"/>
      <c r="D199" s="311"/>
      <c r="E199" s="311"/>
      <c r="F199" s="311"/>
      <c r="G199" s="292"/>
      <c r="H199" s="311"/>
      <c r="I199" s="311"/>
      <c r="J199" s="311"/>
      <c r="K199" s="335"/>
    </row>
    <row r="200" ht="15" customHeight="1">
      <c r="B200" s="314"/>
      <c r="C200" s="292" t="s">
        <v>586</v>
      </c>
      <c r="D200" s="292"/>
      <c r="E200" s="292"/>
      <c r="F200" s="313" t="s">
        <v>44</v>
      </c>
      <c r="G200" s="292"/>
      <c r="H200" s="292" t="s">
        <v>597</v>
      </c>
      <c r="I200" s="292"/>
      <c r="J200" s="292"/>
      <c r="K200" s="335"/>
    </row>
    <row r="201" ht="15" customHeight="1">
      <c r="B201" s="314"/>
      <c r="C201" s="320"/>
      <c r="D201" s="292"/>
      <c r="E201" s="292"/>
      <c r="F201" s="313" t="s">
        <v>45</v>
      </c>
      <c r="G201" s="292"/>
      <c r="H201" s="292" t="s">
        <v>598</v>
      </c>
      <c r="I201" s="292"/>
      <c r="J201" s="292"/>
      <c r="K201" s="335"/>
    </row>
    <row r="202" ht="15" customHeight="1">
      <c r="B202" s="314"/>
      <c r="C202" s="320"/>
      <c r="D202" s="292"/>
      <c r="E202" s="292"/>
      <c r="F202" s="313" t="s">
        <v>48</v>
      </c>
      <c r="G202" s="292"/>
      <c r="H202" s="292" t="s">
        <v>599</v>
      </c>
      <c r="I202" s="292"/>
      <c r="J202" s="292"/>
      <c r="K202" s="335"/>
    </row>
    <row r="203" ht="15" customHeight="1">
      <c r="B203" s="314"/>
      <c r="C203" s="292"/>
      <c r="D203" s="292"/>
      <c r="E203" s="292"/>
      <c r="F203" s="313" t="s">
        <v>46</v>
      </c>
      <c r="G203" s="292"/>
      <c r="H203" s="292" t="s">
        <v>600</v>
      </c>
      <c r="I203" s="292"/>
      <c r="J203" s="292"/>
      <c r="K203" s="335"/>
    </row>
    <row r="204" ht="15" customHeight="1">
      <c r="B204" s="314"/>
      <c r="C204" s="292"/>
      <c r="D204" s="292"/>
      <c r="E204" s="292"/>
      <c r="F204" s="313" t="s">
        <v>47</v>
      </c>
      <c r="G204" s="292"/>
      <c r="H204" s="292" t="s">
        <v>601</v>
      </c>
      <c r="I204" s="292"/>
      <c r="J204" s="292"/>
      <c r="K204" s="335"/>
    </row>
    <row r="205" ht="15" customHeight="1">
      <c r="B205" s="314"/>
      <c r="C205" s="292"/>
      <c r="D205" s="292"/>
      <c r="E205" s="292"/>
      <c r="F205" s="313"/>
      <c r="G205" s="292"/>
      <c r="H205" s="292"/>
      <c r="I205" s="292"/>
      <c r="J205" s="292"/>
      <c r="K205" s="335"/>
    </row>
    <row r="206" ht="15" customHeight="1">
      <c r="B206" s="314"/>
      <c r="C206" s="292" t="s">
        <v>542</v>
      </c>
      <c r="D206" s="292"/>
      <c r="E206" s="292"/>
      <c r="F206" s="313" t="s">
        <v>80</v>
      </c>
      <c r="G206" s="292"/>
      <c r="H206" s="292" t="s">
        <v>602</v>
      </c>
      <c r="I206" s="292"/>
      <c r="J206" s="292"/>
      <c r="K206" s="335"/>
    </row>
    <row r="207" ht="15" customHeight="1">
      <c r="B207" s="314"/>
      <c r="C207" s="320"/>
      <c r="D207" s="292"/>
      <c r="E207" s="292"/>
      <c r="F207" s="313" t="s">
        <v>441</v>
      </c>
      <c r="G207" s="292"/>
      <c r="H207" s="292" t="s">
        <v>442</v>
      </c>
      <c r="I207" s="292"/>
      <c r="J207" s="292"/>
      <c r="K207" s="335"/>
    </row>
    <row r="208" ht="15" customHeight="1">
      <c r="B208" s="314"/>
      <c r="C208" s="292"/>
      <c r="D208" s="292"/>
      <c r="E208" s="292"/>
      <c r="F208" s="313" t="s">
        <v>439</v>
      </c>
      <c r="G208" s="292"/>
      <c r="H208" s="292" t="s">
        <v>603</v>
      </c>
      <c r="I208" s="292"/>
      <c r="J208" s="292"/>
      <c r="K208" s="335"/>
    </row>
    <row r="209" ht="15" customHeight="1">
      <c r="B209" s="352"/>
      <c r="C209" s="320"/>
      <c r="D209" s="320"/>
      <c r="E209" s="320"/>
      <c r="F209" s="313" t="s">
        <v>443</v>
      </c>
      <c r="G209" s="298"/>
      <c r="H209" s="339" t="s">
        <v>444</v>
      </c>
      <c r="I209" s="339"/>
      <c r="J209" s="339"/>
      <c r="K209" s="353"/>
    </row>
    <row r="210" ht="15" customHeight="1">
      <c r="B210" s="352"/>
      <c r="C210" s="320"/>
      <c r="D210" s="320"/>
      <c r="E210" s="320"/>
      <c r="F210" s="313" t="s">
        <v>401</v>
      </c>
      <c r="G210" s="298"/>
      <c r="H210" s="339" t="s">
        <v>604</v>
      </c>
      <c r="I210" s="339"/>
      <c r="J210" s="339"/>
      <c r="K210" s="353"/>
    </row>
    <row r="211" ht="15" customHeight="1">
      <c r="B211" s="352"/>
      <c r="C211" s="320"/>
      <c r="D211" s="320"/>
      <c r="E211" s="320"/>
      <c r="F211" s="354"/>
      <c r="G211" s="298"/>
      <c r="H211" s="355"/>
      <c r="I211" s="355"/>
      <c r="J211" s="355"/>
      <c r="K211" s="353"/>
    </row>
    <row r="212" ht="15" customHeight="1">
      <c r="B212" s="352"/>
      <c r="C212" s="292" t="s">
        <v>566</v>
      </c>
      <c r="D212" s="320"/>
      <c r="E212" s="320"/>
      <c r="F212" s="313">
        <v>1</v>
      </c>
      <c r="G212" s="298"/>
      <c r="H212" s="339" t="s">
        <v>605</v>
      </c>
      <c r="I212" s="339"/>
      <c r="J212" s="339"/>
      <c r="K212" s="353"/>
    </row>
    <row r="213" ht="15" customHeight="1">
      <c r="B213" s="352"/>
      <c r="C213" s="320"/>
      <c r="D213" s="320"/>
      <c r="E213" s="320"/>
      <c r="F213" s="313">
        <v>2</v>
      </c>
      <c r="G213" s="298"/>
      <c r="H213" s="339" t="s">
        <v>606</v>
      </c>
      <c r="I213" s="339"/>
      <c r="J213" s="339"/>
      <c r="K213" s="353"/>
    </row>
    <row r="214" ht="15" customHeight="1">
      <c r="B214" s="352"/>
      <c r="C214" s="320"/>
      <c r="D214" s="320"/>
      <c r="E214" s="320"/>
      <c r="F214" s="313">
        <v>3</v>
      </c>
      <c r="G214" s="298"/>
      <c r="H214" s="339" t="s">
        <v>607</v>
      </c>
      <c r="I214" s="339"/>
      <c r="J214" s="339"/>
      <c r="K214" s="353"/>
    </row>
    <row r="215" ht="15" customHeight="1">
      <c r="B215" s="352"/>
      <c r="C215" s="320"/>
      <c r="D215" s="320"/>
      <c r="E215" s="320"/>
      <c r="F215" s="313">
        <v>4</v>
      </c>
      <c r="G215" s="298"/>
      <c r="H215" s="339" t="s">
        <v>608</v>
      </c>
      <c r="I215" s="339"/>
      <c r="J215" s="339"/>
      <c r="K215" s="353"/>
    </row>
    <row r="216" ht="12.75" customHeight="1">
      <c r="B216" s="356"/>
      <c r="C216" s="357"/>
      <c r="D216" s="357"/>
      <c r="E216" s="357"/>
      <c r="F216" s="357"/>
      <c r="G216" s="357"/>
      <c r="H216" s="357"/>
      <c r="I216" s="357"/>
      <c r="J216" s="357"/>
      <c r="K216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DESKTOP-CO3P5C2\admin</dc:creator>
  <cp:lastModifiedBy>DESKTOP-CO3P5C2\admin</cp:lastModifiedBy>
  <dcterms:created xsi:type="dcterms:W3CDTF">2019-07-08T10:29:08Z</dcterms:created>
  <dcterms:modified xsi:type="dcterms:W3CDTF">2019-07-08T10:29:17Z</dcterms:modified>
</cp:coreProperties>
</file>